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itano\株式会社　ＡＳＮＯＶＡ Dropbox\事業推進部メンバー\4 機材管理部\専用フォルダ\1_新規文書関係\記録様式_F\"/>
    </mc:Choice>
  </mc:AlternateContent>
  <xr:revisionPtr revIDLastSave="0" documentId="8_{3C443767-ECDF-4332-80C4-1B41B878A005}" xr6:coauthVersionLast="47" xr6:coauthVersionMax="47" xr10:uidLastSave="{00000000-0000-0000-0000-000000000000}"/>
  <bookViews>
    <workbookView xWindow="-120" yWindow="-120" windowWidth="20730" windowHeight="11160" xr2:uid="{7EBECE6F-CC65-4910-96DD-D9CDC3A05347}"/>
  </bookViews>
  <sheets>
    <sheet name="A表 アルミ朝顔" sheetId="4" r:id="rId1"/>
    <sheet name="Ｂ表 シート朝顔" sheetId="1" r:id="rId2"/>
    <sheet name="アサガオ発注書(割出表反映)" sheetId="2" r:id="rId3"/>
    <sheet name="センター一覧表" sheetId="3" r:id="rId4"/>
  </sheets>
  <definedNames>
    <definedName name="_xlnm._FilterDatabase" localSheetId="1" hidden="1">'Ｂ表 シート朝顔'!$A$7:$O$55</definedName>
    <definedName name="_xlnm.Print_Area" localSheetId="1">'Ｂ表 シート朝顔'!$A$1:$O$55</definedName>
    <definedName name="_xlnm.Print_Area" localSheetId="2">'アサガオ発注書(割出表反映)'!$B$1:$M$50</definedName>
    <definedName name="_xlnm.Print_Titles" localSheetId="1">'Ｂ表 シート朝顔'!$A:$G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J41" i="1"/>
  <c r="J31" i="1"/>
  <c r="J44" i="1"/>
  <c r="J45" i="1"/>
  <c r="J35" i="1" l="1"/>
  <c r="J33" i="1"/>
  <c r="J30" i="1"/>
  <c r="J29" i="1"/>
  <c r="J28" i="1"/>
  <c r="J27" i="1"/>
  <c r="J26" i="1"/>
  <c r="J25" i="1"/>
  <c r="J24" i="1"/>
  <c r="J23" i="1"/>
  <c r="J22" i="1"/>
  <c r="J21" i="1"/>
  <c r="J20" i="1"/>
  <c r="J19" i="1"/>
  <c r="J16" i="1"/>
  <c r="L45" i="1"/>
  <c r="J40" i="1"/>
  <c r="J34" i="1"/>
  <c r="E42" i="4"/>
  <c r="E44" i="4"/>
  <c r="E43" i="4"/>
  <c r="E38" i="4"/>
  <c r="E41" i="4"/>
  <c r="E40" i="4"/>
  <c r="E34" i="4"/>
  <c r="E39" i="4"/>
  <c r="E37" i="4"/>
  <c r="E36" i="4"/>
  <c r="E35" i="4"/>
  <c r="M46" i="2"/>
  <c r="M45" i="2"/>
  <c r="L12" i="1" l="1"/>
  <c r="E29" i="4"/>
  <c r="E28" i="4"/>
  <c r="E27" i="4"/>
  <c r="E26" i="4"/>
  <c r="E25" i="4"/>
  <c r="E24" i="4"/>
  <c r="E23" i="4"/>
  <c r="E22" i="4"/>
  <c r="E21" i="4"/>
  <c r="E20" i="4"/>
  <c r="E19" i="4"/>
  <c r="E18" i="4"/>
  <c r="E17" i="4"/>
  <c r="E16" i="4"/>
  <c r="E15" i="4"/>
  <c r="E14" i="4"/>
  <c r="E10" i="4"/>
  <c r="E12" i="4"/>
  <c r="E11" i="4"/>
  <c r="E13" i="4"/>
  <c r="G44" i="4" l="1"/>
  <c r="E50" i="2" s="1"/>
  <c r="G50" i="2" s="1"/>
  <c r="G43" i="4"/>
  <c r="E49" i="2" s="1"/>
  <c r="G49" i="2" s="1"/>
  <c r="G42" i="4"/>
  <c r="E48" i="2" s="1"/>
  <c r="G48" i="2" s="1"/>
  <c r="G41" i="4"/>
  <c r="E47" i="2" s="1"/>
  <c r="G47" i="2" s="1"/>
  <c r="G40" i="4"/>
  <c r="E46" i="2" s="1"/>
  <c r="G46" i="2" s="1"/>
  <c r="G39" i="4"/>
  <c r="E45" i="2" s="1"/>
  <c r="G45" i="2" s="1"/>
  <c r="G38" i="4"/>
  <c r="E44" i="2" s="1"/>
  <c r="G44" i="2" s="1"/>
  <c r="G37" i="4"/>
  <c r="E43" i="2" s="1"/>
  <c r="G43" i="2" s="1"/>
  <c r="G36" i="4"/>
  <c r="E42" i="2" s="1"/>
  <c r="G42" i="2" s="1"/>
  <c r="G35" i="4"/>
  <c r="E41" i="2" s="1"/>
  <c r="G41" i="2" s="1"/>
  <c r="G34" i="4"/>
  <c r="E40" i="2" s="1"/>
  <c r="G40" i="2" s="1"/>
  <c r="G29" i="4"/>
  <c r="E35" i="2" s="1"/>
  <c r="G35" i="2" s="1"/>
  <c r="G28" i="4"/>
  <c r="E34" i="2" s="1"/>
  <c r="G34" i="2" s="1"/>
  <c r="G27" i="4"/>
  <c r="E33" i="2" s="1"/>
  <c r="G33" i="2" s="1"/>
  <c r="G26" i="4"/>
  <c r="E32" i="2" s="1"/>
  <c r="G32" i="2" s="1"/>
  <c r="G25" i="4"/>
  <c r="E31" i="2" s="1"/>
  <c r="G31" i="2" s="1"/>
  <c r="G24" i="4"/>
  <c r="E30" i="2" s="1"/>
  <c r="G30" i="2" s="1"/>
  <c r="G23" i="4"/>
  <c r="E29" i="2" s="1"/>
  <c r="G29" i="2" s="1"/>
  <c r="G22" i="4"/>
  <c r="E28" i="2" s="1"/>
  <c r="G28" i="2" s="1"/>
  <c r="G21" i="4"/>
  <c r="E27" i="2" s="1"/>
  <c r="G27" i="2" s="1"/>
  <c r="G20" i="4"/>
  <c r="E26" i="2" s="1"/>
  <c r="G26" i="2" s="1"/>
  <c r="G19" i="4"/>
  <c r="E25" i="2" s="1"/>
  <c r="G25" i="2" s="1"/>
  <c r="G18" i="4"/>
  <c r="E24" i="2" s="1"/>
  <c r="G24" i="2" s="1"/>
  <c r="G17" i="4"/>
  <c r="E23" i="2" s="1"/>
  <c r="G23" i="2" s="1"/>
  <c r="G16" i="4"/>
  <c r="E22" i="2" s="1"/>
  <c r="G22" i="2" s="1"/>
  <c r="G15" i="4"/>
  <c r="E21" i="2" s="1"/>
  <c r="G21" i="2" s="1"/>
  <c r="G14" i="4"/>
  <c r="E20" i="2" s="1"/>
  <c r="G20" i="2" s="1"/>
  <c r="G13" i="4"/>
  <c r="E19" i="2" s="1"/>
  <c r="G19" i="2" s="1"/>
  <c r="G12" i="4"/>
  <c r="E18" i="2" s="1"/>
  <c r="G18" i="2" s="1"/>
  <c r="G11" i="4"/>
  <c r="E17" i="2" s="1"/>
  <c r="G17" i="2" s="1"/>
  <c r="G10" i="4"/>
  <c r="E16" i="2" s="1"/>
  <c r="G16" i="2" s="1"/>
  <c r="H4" i="4"/>
  <c r="E32" i="4" s="1"/>
  <c r="E30" i="4" l="1"/>
  <c r="G30" i="4" s="1"/>
  <c r="E36" i="2" s="1"/>
  <c r="G36" i="2" s="1"/>
  <c r="E31" i="4"/>
  <c r="G31" i="4" s="1"/>
  <c r="E37" i="2" s="1"/>
  <c r="G37" i="2" s="1"/>
  <c r="E9" i="4"/>
  <c r="E8" i="4"/>
  <c r="G32" i="4"/>
  <c r="E38" i="2" s="1"/>
  <c r="G38" i="2" s="1"/>
  <c r="G9" i="4"/>
  <c r="E15" i="2" s="1"/>
  <c r="G15" i="2" s="1"/>
  <c r="E33" i="4"/>
  <c r="G33" i="4" s="1"/>
  <c r="E39" i="2" s="1"/>
  <c r="G39" i="2" s="1"/>
  <c r="L32" i="1"/>
  <c r="L42" i="1"/>
  <c r="K48" i="2"/>
  <c r="L47" i="1"/>
  <c r="L48" i="1"/>
  <c r="L49" i="1"/>
  <c r="L50" i="1"/>
  <c r="L51" i="1"/>
  <c r="L52" i="1"/>
  <c r="L53" i="1"/>
  <c r="L54" i="1"/>
  <c r="L55" i="1"/>
  <c r="J3" i="2"/>
  <c r="K36" i="2" l="1"/>
  <c r="M36" i="2" s="1"/>
  <c r="K38" i="2"/>
  <c r="M38" i="2" s="1"/>
  <c r="K37" i="2"/>
  <c r="M37" i="2" s="1"/>
  <c r="K39" i="2"/>
  <c r="M39" i="2" s="1"/>
  <c r="K40" i="2"/>
  <c r="M40" i="2" s="1"/>
  <c r="G8" i="4"/>
  <c r="E14" i="2" s="1"/>
  <c r="G14" i="2" s="1"/>
  <c r="L44" i="1"/>
  <c r="L43" i="1"/>
  <c r="K44" i="2" s="1"/>
  <c r="L41" i="1"/>
  <c r="L40" i="1"/>
  <c r="J39" i="1"/>
  <c r="L39" i="1" s="1"/>
  <c r="J38" i="1"/>
  <c r="L38" i="1" s="1"/>
  <c r="J37" i="1"/>
  <c r="L37" i="1" s="1"/>
  <c r="J36" i="1"/>
  <c r="L36" i="1" s="1"/>
  <c r="L34" i="1"/>
  <c r="L31" i="1"/>
  <c r="L30" i="1"/>
  <c r="L29" i="1"/>
  <c r="L28" i="1"/>
  <c r="L27" i="1"/>
  <c r="L26" i="1"/>
  <c r="L25" i="1"/>
  <c r="L24" i="1"/>
  <c r="L23" i="1"/>
  <c r="L22" i="1"/>
  <c r="L21" i="1"/>
  <c r="L20" i="1"/>
  <c r="L19" i="1"/>
  <c r="J18" i="1"/>
  <c r="L18" i="1" s="1"/>
  <c r="J17" i="1"/>
  <c r="L17" i="1" s="1"/>
  <c r="L16" i="1"/>
  <c r="J15" i="1"/>
  <c r="L15" i="1" s="1"/>
  <c r="J11" i="2" s="1"/>
  <c r="K4" i="1"/>
  <c r="J14" i="1" s="1"/>
  <c r="K3" i="1"/>
  <c r="J10" i="1" s="1"/>
  <c r="L14" i="1" l="1"/>
  <c r="J11" i="1"/>
  <c r="L11" i="1" s="1"/>
  <c r="J8" i="1"/>
  <c r="J46" i="1" s="1"/>
  <c r="L46" i="1" s="1"/>
  <c r="K49" i="2" s="1"/>
  <c r="J9" i="1"/>
  <c r="L9" i="1" s="1"/>
  <c r="K25" i="2"/>
  <c r="M25" i="2" s="1"/>
  <c r="K24" i="2"/>
  <c r="M24" i="2" s="1"/>
  <c r="K43" i="2"/>
  <c r="M43" i="2" s="1"/>
  <c r="M44" i="2"/>
  <c r="K18" i="2"/>
  <c r="M18" i="2" s="1"/>
  <c r="K19" i="2"/>
  <c r="M19" i="2" s="1"/>
  <c r="K27" i="2"/>
  <c r="M27" i="2" s="1"/>
  <c r="K28" i="2"/>
  <c r="M28" i="2" s="1"/>
  <c r="K29" i="2"/>
  <c r="M29" i="2" s="1"/>
  <c r="K32" i="2"/>
  <c r="M32" i="2" s="1"/>
  <c r="K33" i="2"/>
  <c r="M33" i="2" s="1"/>
  <c r="K26" i="2"/>
  <c r="M26" i="2" s="1"/>
  <c r="K20" i="2"/>
  <c r="M20" i="2" s="1"/>
  <c r="K21" i="2"/>
  <c r="M21" i="2" s="1"/>
  <c r="K22" i="2"/>
  <c r="M22" i="2" s="1"/>
  <c r="K30" i="2"/>
  <c r="M30" i="2" s="1"/>
  <c r="K23" i="2"/>
  <c r="M23" i="2" s="1"/>
  <c r="K31" i="2"/>
  <c r="M31" i="2" s="1"/>
  <c r="L10" i="1"/>
  <c r="J13" i="1"/>
  <c r="L13" i="1" s="1"/>
  <c r="L33" i="1"/>
  <c r="L35" i="1"/>
  <c r="L8" i="1" l="1"/>
  <c r="K14" i="2" s="1"/>
  <c r="M14" i="2" s="1"/>
  <c r="K15" i="2"/>
  <c r="M15" i="2" s="1"/>
  <c r="K35" i="2"/>
  <c r="M35" i="2" s="1"/>
  <c r="K16" i="2"/>
  <c r="M16" i="2" s="1"/>
  <c r="K41" i="2"/>
  <c r="M41" i="2" s="1"/>
  <c r="K42" i="2"/>
  <c r="M42" i="2" s="1"/>
  <c r="K34" i="2"/>
  <c r="M34" i="2" s="1"/>
  <c r="K17" i="2"/>
  <c r="M17" i="2" s="1"/>
  <c r="M5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長尾 政美</author>
  </authors>
  <commentList>
    <comment ref="M3" authorId="0" shapeId="0" xr:uid="{F718F149-F2FA-4D12-B69B-8105E60314E6}">
      <text>
        <r>
          <rPr>
            <b/>
            <sz val="11"/>
            <color indexed="81"/>
            <rFont val="MS P ゴシック"/>
            <family val="3"/>
            <charset val="128"/>
          </rPr>
          <t>全数する箇所</t>
        </r>
      </text>
    </comment>
    <comment ref="N3" authorId="0" shapeId="0" xr:uid="{7C4FBA72-BB14-4A15-B009-F149FEE546CB}">
      <text>
        <r>
          <rPr>
            <b/>
            <sz val="12"/>
            <color indexed="81"/>
            <rFont val="MS P ゴシック"/>
            <family val="3"/>
            <charset val="128"/>
          </rPr>
          <t>階層は１以上の
数字を入れる</t>
        </r>
      </text>
    </comment>
    <comment ref="M5" authorId="0" shapeId="0" xr:uid="{53C8DAB0-3845-4FCE-B9DC-6DD78BEC4E75}">
      <text>
        <r>
          <rPr>
            <b/>
            <sz val="12"/>
            <color indexed="81"/>
            <rFont val="MS P ゴシック"/>
            <family val="3"/>
            <charset val="128"/>
          </rPr>
          <t>直線途中に
途切れる箇所</t>
        </r>
      </text>
    </comment>
    <comment ref="N5" authorId="0" shapeId="0" xr:uid="{9B23B837-355A-4C65-B5C9-5B04C366A826}">
      <text>
        <r>
          <rPr>
            <b/>
            <sz val="12"/>
            <color indexed="81"/>
            <rFont val="MS P ゴシック"/>
            <family val="3"/>
            <charset val="128"/>
          </rPr>
          <t>コーナーで始まったり
終わったりする箇所
※欄外に注意事項あり</t>
        </r>
      </text>
    </comment>
    <comment ref="N6" authorId="0" shapeId="0" xr:uid="{3A7EEF93-98CC-4AA6-9BF7-E241BC733AD9}">
      <text>
        <r>
          <rPr>
            <b/>
            <sz val="11"/>
            <color indexed="81"/>
            <rFont val="MS P ゴシック"/>
            <family val="3"/>
            <charset val="128"/>
          </rPr>
          <t>ロープの必要可否を選択</t>
        </r>
      </text>
    </comment>
    <comment ref="K7" authorId="0" shapeId="0" xr:uid="{5B27CEB7-45F2-40DF-A166-ABB68BFA8236}">
      <text>
        <r>
          <rPr>
            <b/>
            <sz val="12"/>
            <color indexed="81"/>
            <rFont val="MS P ゴシック"/>
            <family val="3"/>
            <charset val="128"/>
          </rPr>
          <t>不要な数量がある場合は
マイナスで入力する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長尾 政美</author>
  </authors>
  <commentList>
    <comment ref="J2" authorId="0" shapeId="0" xr:uid="{4CB22253-656B-44CE-AB7D-F12902BC58DA}">
      <text>
        <r>
          <rPr>
            <b/>
            <sz val="10"/>
            <color indexed="81"/>
            <rFont val="MS P ゴシック"/>
            <family val="3"/>
            <charset val="128"/>
          </rPr>
          <t>②引取希望センターを
▼リストより選択</t>
        </r>
      </text>
    </comment>
    <comment ref="J11" authorId="0" shapeId="0" xr:uid="{AFA112F3-BA7A-45DE-941B-4E1007B6720B}">
      <text>
        <r>
          <rPr>
            <b/>
            <sz val="9"/>
            <color indexed="81"/>
            <rFont val="MS P ゴシック"/>
            <family val="3"/>
            <charset val="128"/>
          </rPr>
          <t>発注書に反映しないオプション品選択時に表示あり
その場合は必要な品名と数量を備考欄か空欄に手入力してください。</t>
        </r>
      </text>
    </comment>
  </commentList>
</comments>
</file>

<file path=xl/sharedStrings.xml><?xml version="1.0" encoding="utf-8"?>
<sst xmlns="http://schemas.openxmlformats.org/spreadsheetml/2006/main" count="805" uniqueCount="503">
  <si>
    <t>ー</t>
    <phoneticPr fontId="3"/>
  </si>
  <si>
    <t>サイズ</t>
    <phoneticPr fontId="3"/>
  </si>
  <si>
    <t>直線合計</t>
    <rPh sb="0" eb="2">
      <t>チョクセン</t>
    </rPh>
    <rPh sb="2" eb="4">
      <t>ゴウケイ</t>
    </rPh>
    <phoneticPr fontId="3"/>
  </si>
  <si>
    <t>コーナー</t>
    <phoneticPr fontId="3"/>
  </si>
  <si>
    <t>数量入力部分</t>
    <rPh sb="0" eb="2">
      <t>スウリョウ</t>
    </rPh>
    <rPh sb="2" eb="4">
      <t>ニュウリョク</t>
    </rPh>
    <rPh sb="4" eb="6">
      <t>ブブン</t>
    </rPh>
    <phoneticPr fontId="3"/>
  </si>
  <si>
    <t>クランプ</t>
    <phoneticPr fontId="3"/>
  </si>
  <si>
    <t>商品番号</t>
  </si>
  <si>
    <t>品名</t>
  </si>
  <si>
    <t>重量</t>
    <phoneticPr fontId="3"/>
  </si>
  <si>
    <t>次世代</t>
    <rPh sb="0" eb="3">
      <t>ジセダイ</t>
    </rPh>
    <phoneticPr fontId="3"/>
  </si>
  <si>
    <t>VF-22</t>
    <phoneticPr fontId="3"/>
  </si>
  <si>
    <t>次世代シート朝顔　本体フレーム</t>
  </si>
  <si>
    <t>○</t>
  </si>
  <si>
    <t>◎</t>
  </si>
  <si>
    <t>NF-28</t>
    <phoneticPr fontId="3"/>
  </si>
  <si>
    <t>次世代シート朝顔　斜材</t>
  </si>
  <si>
    <t>SB-TW</t>
    <phoneticPr fontId="3"/>
  </si>
  <si>
    <t>SB-TC</t>
    <phoneticPr fontId="3"/>
  </si>
  <si>
    <t>◎</t>
    <phoneticPr fontId="3"/>
  </si>
  <si>
    <t>SB-TZ</t>
    <phoneticPr fontId="3"/>
  </si>
  <si>
    <t>×</t>
    <phoneticPr fontId="3"/>
  </si>
  <si>
    <t>SB-BW</t>
    <phoneticPr fontId="3"/>
  </si>
  <si>
    <t>SB-BC</t>
    <phoneticPr fontId="3"/>
  </si>
  <si>
    <t>SB-BZ</t>
    <phoneticPr fontId="3"/>
  </si>
  <si>
    <t>TF-18</t>
    <phoneticPr fontId="3"/>
  </si>
  <si>
    <t>次世代シート朝顔　上部フレーム１８００</t>
  </si>
  <si>
    <t>BF-18</t>
    <phoneticPr fontId="3"/>
  </si>
  <si>
    <t>次世代シート朝顔　下部フレーム１８００</t>
  </si>
  <si>
    <t>SS-18(ﾌﾞﾙｰ)</t>
    <phoneticPr fontId="3"/>
  </si>
  <si>
    <t>次世代シート朝顔　直線シート１８００</t>
  </si>
  <si>
    <t>TF-15</t>
  </si>
  <si>
    <t>次世代シート朝顔　上部フレーム１５００</t>
  </si>
  <si>
    <t>〇</t>
    <phoneticPr fontId="3"/>
  </si>
  <si>
    <t>BF-15</t>
  </si>
  <si>
    <t>次世代シート朝顔　下部フレーム１５００</t>
  </si>
  <si>
    <t>〇</t>
  </si>
  <si>
    <t>SS-15(ﾌﾞﾙｰ)</t>
  </si>
  <si>
    <t>次世代シート朝顔　直線シート１５００</t>
  </si>
  <si>
    <t>TF-12</t>
  </si>
  <si>
    <t>次世代シート朝顔　上部フレーム１２００</t>
  </si>
  <si>
    <t>BF-12</t>
  </si>
  <si>
    <t>次世代シート朝顔　下部フレーム１２００</t>
  </si>
  <si>
    <t>SS-12(ﾌﾞﾙｰ)</t>
  </si>
  <si>
    <t>次世代シート朝顔　直線シート１２００</t>
  </si>
  <si>
    <t>TF-09</t>
  </si>
  <si>
    <t>次世代シート朝顔　上部フレーム９００</t>
  </si>
  <si>
    <t>BF-09</t>
  </si>
  <si>
    <t>次世代シート朝顔　下部フレーム９００</t>
  </si>
  <si>
    <t>SS-09(ﾌﾞﾙｰ)</t>
  </si>
  <si>
    <t>次世代シート朝顔　直線シート９００</t>
  </si>
  <si>
    <t>TF-06</t>
  </si>
  <si>
    <t>次世代シート朝顔　上部フレーム６００</t>
  </si>
  <si>
    <t>BF-06</t>
  </si>
  <si>
    <t>次世代シート朝顔　下部フレーム６００</t>
  </si>
  <si>
    <t>SS-06(ﾌﾞﾙｰ)</t>
  </si>
  <si>
    <t>次世代シート朝顔　直線シート６００</t>
  </si>
  <si>
    <t>VC-21</t>
    <phoneticPr fontId="3"/>
  </si>
  <si>
    <t>VC-22</t>
    <phoneticPr fontId="3"/>
  </si>
  <si>
    <t>NC-27</t>
    <phoneticPr fontId="3"/>
  </si>
  <si>
    <t>NC-28</t>
    <phoneticPr fontId="3"/>
  </si>
  <si>
    <t>SS-KW(ﾌﾞﾙｰ)</t>
    <phoneticPr fontId="3"/>
  </si>
  <si>
    <t>次世代シート朝顔　コーナー用シート
 　　　　　　　　　　※1枚単価/2枚必要</t>
    <rPh sb="31" eb="34">
      <t>マイタンカ</t>
    </rPh>
    <rPh sb="36" eb="37">
      <t>マイ</t>
    </rPh>
    <rPh sb="37" eb="39">
      <t>ヒツヨウ</t>
    </rPh>
    <phoneticPr fontId="3"/>
  </si>
  <si>
    <t>SS-KC(B/G)</t>
    <phoneticPr fontId="3"/>
  </si>
  <si>
    <t>VL-22</t>
    <phoneticPr fontId="3"/>
  </si>
  <si>
    <t>次世代シート朝顔　コーナー用フレームＬ</t>
    <rPh sb="0" eb="3">
      <t>ジセダイ</t>
    </rPh>
    <rPh sb="6" eb="8">
      <t>アサガオ</t>
    </rPh>
    <rPh sb="13" eb="14">
      <t>ヨウ</t>
    </rPh>
    <phoneticPr fontId="3"/>
  </si>
  <si>
    <t>VR-22</t>
    <phoneticPr fontId="3"/>
  </si>
  <si>
    <t>次世代シート朝顔　コーナー用フレームＲ</t>
    <rPh sb="0" eb="3">
      <t>ジセダイ</t>
    </rPh>
    <rPh sb="6" eb="8">
      <t>アサガオ</t>
    </rPh>
    <rPh sb="13" eb="14">
      <t>ヨウ</t>
    </rPh>
    <phoneticPr fontId="3"/>
  </si>
  <si>
    <t>NL-28</t>
    <phoneticPr fontId="3"/>
  </si>
  <si>
    <t>次世代シート朝顔　斜材Ｌ</t>
    <rPh sb="0" eb="3">
      <t>ジセダイ</t>
    </rPh>
    <rPh sb="6" eb="8">
      <t>アサガオ</t>
    </rPh>
    <rPh sb="9" eb="11">
      <t>シャザイ</t>
    </rPh>
    <phoneticPr fontId="3"/>
  </si>
  <si>
    <t>NR-28</t>
    <phoneticPr fontId="3"/>
  </si>
  <si>
    <t>次世代シート朝顔　斜材Ｒ</t>
    <rPh sb="0" eb="3">
      <t>ジセダイ</t>
    </rPh>
    <rPh sb="6" eb="8">
      <t>アサガオ</t>
    </rPh>
    <rPh sb="9" eb="11">
      <t>シャザイ</t>
    </rPh>
    <phoneticPr fontId="3"/>
  </si>
  <si>
    <t>KB-TC</t>
    <phoneticPr fontId="3"/>
  </si>
  <si>
    <t>次世代シート朝顔　コーナー上部金具</t>
    <phoneticPr fontId="3"/>
  </si>
  <si>
    <t>KB-TZ</t>
    <phoneticPr fontId="3"/>
  </si>
  <si>
    <t>KB-BC</t>
    <phoneticPr fontId="3"/>
  </si>
  <si>
    <t>次世代シート朝顔　コーナー下部金具</t>
    <phoneticPr fontId="3"/>
  </si>
  <si>
    <t>KB-BZ</t>
    <phoneticPr fontId="3"/>
  </si>
  <si>
    <t>VR-40</t>
    <phoneticPr fontId="3"/>
  </si>
  <si>
    <t>ロープφ８ｍｍ×４．０ｍ　(販売のみ)　</t>
    <phoneticPr fontId="3"/>
  </si>
  <si>
    <t>VR-75</t>
    <phoneticPr fontId="3"/>
  </si>
  <si>
    <t>ロープφ８ｍｍ×７．５ｍ　(販売のみ)</t>
    <rPh sb="14" eb="16">
      <t>ハンバイ</t>
    </rPh>
    <phoneticPr fontId="3"/>
  </si>
  <si>
    <t>UL-TW</t>
    <phoneticPr fontId="3"/>
  </si>
  <si>
    <t>UL-TC</t>
    <phoneticPr fontId="3"/>
  </si>
  <si>
    <t>UR-TW</t>
    <phoneticPr fontId="3"/>
  </si>
  <si>
    <t>UR-TC</t>
    <phoneticPr fontId="3"/>
  </si>
  <si>
    <t>UL-BW</t>
    <phoneticPr fontId="3"/>
  </si>
  <si>
    <t>UL-BC</t>
    <phoneticPr fontId="3"/>
  </si>
  <si>
    <t>UR-BW</t>
    <phoneticPr fontId="3"/>
  </si>
  <si>
    <t>UR-BC</t>
    <phoneticPr fontId="3"/>
  </si>
  <si>
    <t>SE-20(ﾌﾞﾙｰ)</t>
    <phoneticPr fontId="3"/>
  </si>
  <si>
    <t>次世代シート朝顔　サイドシート</t>
  </si>
  <si>
    <t>商品番号
(メーカー)</t>
    <rPh sb="0" eb="4">
      <t>ショウヒンバンゴウ</t>
    </rPh>
    <phoneticPr fontId="3"/>
  </si>
  <si>
    <t>基本在庫</t>
    <rPh sb="0" eb="2">
      <t>キホン</t>
    </rPh>
    <rPh sb="2" eb="4">
      <t>ザイコ</t>
    </rPh>
    <phoneticPr fontId="3"/>
  </si>
  <si>
    <t>備考欄</t>
    <rPh sb="0" eb="2">
      <t>ビコウ</t>
    </rPh>
    <rPh sb="2" eb="3">
      <t>ラン</t>
    </rPh>
    <phoneticPr fontId="3"/>
  </si>
  <si>
    <t xml:space="preserve"> ※新材販売品 センター在庫時のみ</t>
    <rPh sb="2" eb="3">
      <t>シン</t>
    </rPh>
    <rPh sb="3" eb="4">
      <t>ザイ</t>
    </rPh>
    <rPh sb="4" eb="6">
      <t>ハンバイ</t>
    </rPh>
    <rPh sb="6" eb="7">
      <t>ヒン</t>
    </rPh>
    <rPh sb="12" eb="14">
      <t>ザイコ</t>
    </rPh>
    <rPh sb="14" eb="15">
      <t>ジ</t>
    </rPh>
    <phoneticPr fontId="3"/>
  </si>
  <si>
    <t>株式会社ASNOVA</t>
    <rPh sb="0" eb="2">
      <t>カブシキ</t>
    </rPh>
    <rPh sb="2" eb="4">
      <t>カイシャ</t>
    </rPh>
    <phoneticPr fontId="15"/>
  </si>
  <si>
    <t>宮城仙台センター</t>
    <rPh sb="0" eb="2">
      <t>ミヤギ</t>
    </rPh>
    <rPh sb="2" eb="4">
      <t>センダイ</t>
    </rPh>
    <phoneticPr fontId="3"/>
  </si>
  <si>
    <t>御社名</t>
    <rPh sb="0" eb="2">
      <t>オンシャ</t>
    </rPh>
    <rPh sb="2" eb="3">
      <t>メイ</t>
    </rPh>
    <phoneticPr fontId="15"/>
  </si>
  <si>
    <t>担当者</t>
  </si>
  <si>
    <t>受付日</t>
  </si>
  <si>
    <t>受付者</t>
    <rPh sb="0" eb="2">
      <t>ウケツケ</t>
    </rPh>
    <rPh sb="2" eb="3">
      <t>シャ</t>
    </rPh>
    <phoneticPr fontId="15"/>
  </si>
  <si>
    <t>運　搬</t>
  </si>
  <si>
    <t>当社便</t>
  </si>
  <si>
    <t xml:space="preserve"> 15t　 10t　 8t　 4t</t>
  </si>
  <si>
    <t>備考</t>
    <rPh sb="0" eb="2">
      <t>ビコウ</t>
    </rPh>
    <phoneticPr fontId="15"/>
  </si>
  <si>
    <t>品　　名</t>
  </si>
  <si>
    <t>品　　番</t>
  </si>
  <si>
    <t>数　量</t>
  </si>
  <si>
    <t>単　重</t>
  </si>
  <si>
    <t>重　量</t>
  </si>
  <si>
    <t>アルミ朝顔　フレームL</t>
    <rPh sb="3" eb="5">
      <t>アサガオ</t>
    </rPh>
    <phoneticPr fontId="15"/>
  </si>
  <si>
    <t>S A L 1 L</t>
    <phoneticPr fontId="15"/>
  </si>
  <si>
    <t>次世代シート朝顔　本体フレーム</t>
    <rPh sb="0" eb="3">
      <t>ジセダイ</t>
    </rPh>
    <rPh sb="6" eb="8">
      <t>アサガオ</t>
    </rPh>
    <rPh sb="9" eb="11">
      <t>ホンタイ</t>
    </rPh>
    <phoneticPr fontId="15"/>
  </si>
  <si>
    <t>アルミ朝顔　フレームR</t>
    <phoneticPr fontId="15"/>
  </si>
  <si>
    <t>S A L 2 R</t>
    <phoneticPr fontId="15"/>
  </si>
  <si>
    <t>次世代シート朝顔　斜材</t>
    <rPh sb="0" eb="3">
      <t>ジセダイ</t>
    </rPh>
    <rPh sb="6" eb="8">
      <t>アサガオ</t>
    </rPh>
    <rPh sb="9" eb="11">
      <t>シャザイ</t>
    </rPh>
    <phoneticPr fontId="15"/>
  </si>
  <si>
    <t>アルミ朝顔　バンノー板受け(上）</t>
    <rPh sb="10" eb="11">
      <t>バン</t>
    </rPh>
    <rPh sb="11" eb="12">
      <t>ウ</t>
    </rPh>
    <rPh sb="14" eb="15">
      <t>ウエ</t>
    </rPh>
    <phoneticPr fontId="15"/>
  </si>
  <si>
    <t>1800SAL318</t>
    <phoneticPr fontId="15"/>
  </si>
  <si>
    <t>次世代シート朝顔　上部金具</t>
    <rPh sb="0" eb="3">
      <t>ジセダイ</t>
    </rPh>
    <rPh sb="6" eb="8">
      <t>アサガオ</t>
    </rPh>
    <rPh sb="9" eb="11">
      <t>ジョウブ</t>
    </rPh>
    <rPh sb="11" eb="13">
      <t>カナグ</t>
    </rPh>
    <phoneticPr fontId="15"/>
  </si>
  <si>
    <t>アルミ朝顔　バンノー板受け(下）</t>
    <rPh sb="10" eb="11">
      <t>バン</t>
    </rPh>
    <rPh sb="11" eb="12">
      <t>ウ</t>
    </rPh>
    <rPh sb="14" eb="15">
      <t>シタ</t>
    </rPh>
    <phoneticPr fontId="15"/>
  </si>
  <si>
    <t>1800SAL418</t>
    <phoneticPr fontId="15"/>
  </si>
  <si>
    <t>次世代シート朝顔　下部金具</t>
    <rPh sb="0" eb="3">
      <t>ジセダイ</t>
    </rPh>
    <rPh sb="6" eb="8">
      <t>アサガオ</t>
    </rPh>
    <rPh sb="9" eb="11">
      <t>カブ</t>
    </rPh>
    <rPh sb="11" eb="13">
      <t>カナグ</t>
    </rPh>
    <phoneticPr fontId="15"/>
  </si>
  <si>
    <t>アルミ朝顔　バンノー板押さえ</t>
    <rPh sb="10" eb="11">
      <t>バン</t>
    </rPh>
    <rPh sb="11" eb="12">
      <t>オ</t>
    </rPh>
    <phoneticPr fontId="15"/>
  </si>
  <si>
    <t>1800SALM518</t>
    <phoneticPr fontId="15"/>
  </si>
  <si>
    <t>次世代シート朝顔　上部フレーム1800</t>
    <rPh sb="0" eb="3">
      <t>ジセダイ</t>
    </rPh>
    <rPh sb="6" eb="8">
      <t>アサガオ</t>
    </rPh>
    <rPh sb="9" eb="11">
      <t>ジョウブ</t>
    </rPh>
    <phoneticPr fontId="15"/>
  </si>
  <si>
    <t>アルミ朝顔  振れ止め材</t>
    <rPh sb="7" eb="8">
      <t>フ</t>
    </rPh>
    <rPh sb="9" eb="10">
      <t>ド</t>
    </rPh>
    <rPh sb="11" eb="12">
      <t>ザイ</t>
    </rPh>
    <phoneticPr fontId="15"/>
  </si>
  <si>
    <t>1800SALM618</t>
    <phoneticPr fontId="15"/>
  </si>
  <si>
    <t>次世代シート朝顔　下部フレーム1800</t>
    <rPh sb="0" eb="3">
      <t>ジセダイ</t>
    </rPh>
    <rPh sb="6" eb="8">
      <t>アサガオ</t>
    </rPh>
    <rPh sb="9" eb="11">
      <t>カブ</t>
    </rPh>
    <phoneticPr fontId="15"/>
  </si>
  <si>
    <t>1500SAL315</t>
    <phoneticPr fontId="15"/>
  </si>
  <si>
    <t>次世代シート朝顔　直線シート1800</t>
    <rPh sb="0" eb="3">
      <t>ジセダイ</t>
    </rPh>
    <rPh sb="6" eb="8">
      <t>アサガオ</t>
    </rPh>
    <rPh sb="9" eb="11">
      <t>チョクセン</t>
    </rPh>
    <phoneticPr fontId="15"/>
  </si>
  <si>
    <t>1500SAL415</t>
    <phoneticPr fontId="15"/>
  </si>
  <si>
    <t>次世代シート朝顔　上部フレーム1500</t>
    <rPh sb="0" eb="3">
      <t>ジセダイ</t>
    </rPh>
    <rPh sb="6" eb="8">
      <t>アサガオ</t>
    </rPh>
    <rPh sb="9" eb="11">
      <t>ジョウブ</t>
    </rPh>
    <phoneticPr fontId="15"/>
  </si>
  <si>
    <t>1500SALM515</t>
    <phoneticPr fontId="15"/>
  </si>
  <si>
    <t>次世代シート朝顔　下部フレーム1500</t>
    <rPh sb="0" eb="3">
      <t>ジセダイ</t>
    </rPh>
    <rPh sb="6" eb="8">
      <t>アサガオ</t>
    </rPh>
    <rPh sb="9" eb="11">
      <t>カブ</t>
    </rPh>
    <phoneticPr fontId="15"/>
  </si>
  <si>
    <t>1500SALM615</t>
    <phoneticPr fontId="15"/>
  </si>
  <si>
    <t>次世代シート朝顔　直線シート1500</t>
    <rPh sb="0" eb="3">
      <t>ジセダイ</t>
    </rPh>
    <rPh sb="6" eb="8">
      <t>アサガオ</t>
    </rPh>
    <rPh sb="9" eb="11">
      <t>チョクセン</t>
    </rPh>
    <phoneticPr fontId="15"/>
  </si>
  <si>
    <t>1200SAL312</t>
    <phoneticPr fontId="15"/>
  </si>
  <si>
    <t>次世代シート朝顔　上部フレーム1200</t>
    <rPh sb="0" eb="3">
      <t>ジセダイ</t>
    </rPh>
    <rPh sb="6" eb="8">
      <t>アサガオ</t>
    </rPh>
    <rPh sb="9" eb="11">
      <t>ジョウブ</t>
    </rPh>
    <phoneticPr fontId="15"/>
  </si>
  <si>
    <t>1200SAL412</t>
    <phoneticPr fontId="15"/>
  </si>
  <si>
    <t>次世代シート朝顔　下部フレーム1200</t>
    <rPh sb="0" eb="3">
      <t>ジセダイ</t>
    </rPh>
    <rPh sb="6" eb="8">
      <t>アサガオ</t>
    </rPh>
    <rPh sb="9" eb="11">
      <t>カブ</t>
    </rPh>
    <phoneticPr fontId="15"/>
  </si>
  <si>
    <t>1200SALM512</t>
    <phoneticPr fontId="15"/>
  </si>
  <si>
    <t>次世代シート朝顔　直線シート1200</t>
    <rPh sb="0" eb="3">
      <t>ジセダイ</t>
    </rPh>
    <rPh sb="6" eb="8">
      <t>アサガオ</t>
    </rPh>
    <rPh sb="9" eb="11">
      <t>チョクセン</t>
    </rPh>
    <phoneticPr fontId="15"/>
  </si>
  <si>
    <t>1200SALM612</t>
    <phoneticPr fontId="15"/>
  </si>
  <si>
    <t>次世代シート朝顔　上部フレーム900</t>
    <rPh sb="0" eb="3">
      <t>ジセダイ</t>
    </rPh>
    <rPh sb="6" eb="8">
      <t>アサガオ</t>
    </rPh>
    <rPh sb="9" eb="11">
      <t>ジョウブ</t>
    </rPh>
    <phoneticPr fontId="15"/>
  </si>
  <si>
    <t>900SAL309</t>
    <phoneticPr fontId="15"/>
  </si>
  <si>
    <t>次世代シート朝顔　下部フレーム900</t>
    <rPh sb="0" eb="3">
      <t>ジセダイ</t>
    </rPh>
    <rPh sb="6" eb="8">
      <t>アサガオ</t>
    </rPh>
    <rPh sb="9" eb="11">
      <t>カブ</t>
    </rPh>
    <phoneticPr fontId="15"/>
  </si>
  <si>
    <t>900SAL409</t>
    <phoneticPr fontId="15"/>
  </si>
  <si>
    <t>次世代シート朝顔　直線シート900</t>
    <rPh sb="0" eb="3">
      <t>ジセダイ</t>
    </rPh>
    <rPh sb="6" eb="8">
      <t>アサガオ</t>
    </rPh>
    <rPh sb="9" eb="11">
      <t>チョクセン</t>
    </rPh>
    <phoneticPr fontId="15"/>
  </si>
  <si>
    <t>900SALM509</t>
    <phoneticPr fontId="15"/>
  </si>
  <si>
    <t>次世代シート朝顔　上部フレーム600</t>
    <rPh sb="0" eb="3">
      <t>ジセダイ</t>
    </rPh>
    <rPh sb="6" eb="8">
      <t>アサガオ</t>
    </rPh>
    <rPh sb="9" eb="11">
      <t>ジョウブ</t>
    </rPh>
    <phoneticPr fontId="15"/>
  </si>
  <si>
    <t>900SALM609</t>
    <phoneticPr fontId="15"/>
  </si>
  <si>
    <t>次世代シート朝顔　下部フレーム600</t>
    <rPh sb="0" eb="3">
      <t>ジセダイ</t>
    </rPh>
    <rPh sb="6" eb="8">
      <t>アサガオ</t>
    </rPh>
    <rPh sb="9" eb="11">
      <t>カブ</t>
    </rPh>
    <phoneticPr fontId="15"/>
  </si>
  <si>
    <t>600SAL306</t>
    <phoneticPr fontId="15"/>
  </si>
  <si>
    <t>次世代シート朝顔　直線シート600</t>
    <rPh sb="0" eb="3">
      <t>ジセダイ</t>
    </rPh>
    <rPh sb="6" eb="8">
      <t>アサガオ</t>
    </rPh>
    <rPh sb="9" eb="11">
      <t>チョクセン</t>
    </rPh>
    <phoneticPr fontId="15"/>
  </si>
  <si>
    <t>600SAL406</t>
    <phoneticPr fontId="15"/>
  </si>
  <si>
    <t>次世代シート朝顔　センターフレーム</t>
    <rPh sb="0" eb="3">
      <t>ジセダイ</t>
    </rPh>
    <rPh sb="6" eb="8">
      <t>アサガオ</t>
    </rPh>
    <phoneticPr fontId="15"/>
  </si>
  <si>
    <t>600SALM506</t>
    <phoneticPr fontId="15"/>
  </si>
  <si>
    <t>次世代シート朝顔　センター斜材</t>
    <rPh sb="0" eb="3">
      <t>ジセダイ</t>
    </rPh>
    <rPh sb="6" eb="8">
      <t>アサガオ</t>
    </rPh>
    <rPh sb="13" eb="15">
      <t>シャザイ</t>
    </rPh>
    <phoneticPr fontId="15"/>
  </si>
  <si>
    <t>600SALM606</t>
    <phoneticPr fontId="15"/>
  </si>
  <si>
    <t>次世代シート朝顔　コーナー用シート</t>
    <rPh sb="0" eb="3">
      <t>ジセダイ</t>
    </rPh>
    <rPh sb="6" eb="8">
      <t>アサガオ</t>
    </rPh>
    <rPh sb="13" eb="14">
      <t>ヨウ</t>
    </rPh>
    <phoneticPr fontId="15"/>
  </si>
  <si>
    <t>アルミ朝顔　主材受け金具</t>
    <rPh sb="6" eb="8">
      <t>シュザイ</t>
    </rPh>
    <rPh sb="8" eb="9">
      <t>ウ</t>
    </rPh>
    <rPh sb="10" eb="12">
      <t>カナグ</t>
    </rPh>
    <phoneticPr fontId="15"/>
  </si>
  <si>
    <t>S A L  7E</t>
    <phoneticPr fontId="15"/>
  </si>
  <si>
    <t>次世代シート朝顔　片側上部金具L</t>
    <rPh sb="0" eb="3">
      <t>ジセダイ</t>
    </rPh>
    <rPh sb="6" eb="8">
      <t>アサガオ</t>
    </rPh>
    <rPh sb="9" eb="11">
      <t>カタガワ</t>
    </rPh>
    <rPh sb="11" eb="13">
      <t>ジョウブ</t>
    </rPh>
    <rPh sb="13" eb="15">
      <t>カナグ</t>
    </rPh>
    <phoneticPr fontId="15"/>
  </si>
  <si>
    <t>アルミ朝顔　斜材受け金具</t>
    <rPh sb="6" eb="7">
      <t>ナナ</t>
    </rPh>
    <rPh sb="7" eb="8">
      <t>ザイ</t>
    </rPh>
    <rPh sb="8" eb="9">
      <t>ウ</t>
    </rPh>
    <rPh sb="10" eb="12">
      <t>カナグ</t>
    </rPh>
    <phoneticPr fontId="15"/>
  </si>
  <si>
    <t>S A L 8 E</t>
    <phoneticPr fontId="15"/>
  </si>
  <si>
    <t>次世代シート朝顔　片側上部金具R</t>
    <rPh sb="0" eb="3">
      <t>ジセダイ</t>
    </rPh>
    <rPh sb="6" eb="8">
      <t>アサガオ</t>
    </rPh>
    <rPh sb="9" eb="11">
      <t>カタガワ</t>
    </rPh>
    <rPh sb="11" eb="13">
      <t>ジョウブ</t>
    </rPh>
    <rPh sb="13" eb="15">
      <t>カナグ</t>
    </rPh>
    <phoneticPr fontId="15"/>
  </si>
  <si>
    <t>アルミ朝顔　斜材</t>
    <rPh sb="6" eb="7">
      <t>ナナ</t>
    </rPh>
    <rPh sb="7" eb="8">
      <t>ザイ</t>
    </rPh>
    <phoneticPr fontId="15"/>
  </si>
  <si>
    <t>S A L 9 A</t>
    <phoneticPr fontId="15"/>
  </si>
  <si>
    <t>次世代シート朝顔　片側下部金具L</t>
    <rPh sb="0" eb="3">
      <t>ジセダイ</t>
    </rPh>
    <rPh sb="6" eb="8">
      <t>アサガオ</t>
    </rPh>
    <rPh sb="9" eb="11">
      <t>カタガワ</t>
    </rPh>
    <rPh sb="11" eb="13">
      <t>カブ</t>
    </rPh>
    <rPh sb="13" eb="15">
      <t>カナグ</t>
    </rPh>
    <phoneticPr fontId="15"/>
  </si>
  <si>
    <t>FRPバンノー板</t>
    <rPh sb="7" eb="8">
      <t>バン</t>
    </rPh>
    <phoneticPr fontId="15"/>
  </si>
  <si>
    <t>2350L SALF1A</t>
    <phoneticPr fontId="15"/>
  </si>
  <si>
    <t>アルミスミ朝顔　サイドフレームL</t>
    <phoneticPr fontId="15"/>
  </si>
  <si>
    <t>S A L C 1 L</t>
    <phoneticPr fontId="15"/>
  </si>
  <si>
    <t>次世代シート朝顔　サイドシート</t>
    <rPh sb="0" eb="3">
      <t>ジセダイ</t>
    </rPh>
    <rPh sb="6" eb="8">
      <t>アサガオ</t>
    </rPh>
    <phoneticPr fontId="15"/>
  </si>
  <si>
    <t>アルミスミ朝顔　サイドフレームR</t>
    <phoneticPr fontId="15"/>
  </si>
  <si>
    <t>S A L C 2 R</t>
    <phoneticPr fontId="15"/>
  </si>
  <si>
    <t>次世代シート朝顔　上部金具（ｸﾗﾝﾌﾟ）</t>
    <rPh sb="0" eb="3">
      <t>ジセダイ</t>
    </rPh>
    <rPh sb="6" eb="8">
      <t>アサガオ</t>
    </rPh>
    <rPh sb="9" eb="11">
      <t>ジョウブ</t>
    </rPh>
    <rPh sb="11" eb="13">
      <t>カナグ</t>
    </rPh>
    <phoneticPr fontId="15"/>
  </si>
  <si>
    <t>アルミスミ朝顔　センターフレーム</t>
    <phoneticPr fontId="15"/>
  </si>
  <si>
    <t>S A L C 3</t>
    <phoneticPr fontId="15"/>
  </si>
  <si>
    <t>次世代シート朝顔　下部金具（ｸﾗﾝﾌﾟ）</t>
    <rPh sb="0" eb="3">
      <t>ジセダイ</t>
    </rPh>
    <rPh sb="6" eb="8">
      <t>アサガオ</t>
    </rPh>
    <rPh sb="9" eb="11">
      <t>カブ</t>
    </rPh>
    <rPh sb="11" eb="13">
      <t>カナグ</t>
    </rPh>
    <phoneticPr fontId="15"/>
  </si>
  <si>
    <t>アルミスミ朝顔　バンノー板押さえ</t>
    <phoneticPr fontId="15"/>
  </si>
  <si>
    <t>S A L C 4</t>
    <phoneticPr fontId="15"/>
  </si>
  <si>
    <t>次世代シート朝顔　ｺｰﾅｰ上部金具（ｸﾗﾝﾌﾟ）</t>
    <rPh sb="0" eb="3">
      <t>ジセダイ</t>
    </rPh>
    <rPh sb="6" eb="8">
      <t>アサガオ</t>
    </rPh>
    <rPh sb="13" eb="15">
      <t>ジョウブ</t>
    </rPh>
    <rPh sb="15" eb="17">
      <t>カナグ</t>
    </rPh>
    <phoneticPr fontId="15"/>
  </si>
  <si>
    <t>アルミスミ朝顔　振れ止め材A</t>
    <phoneticPr fontId="15"/>
  </si>
  <si>
    <t>S A L C 5</t>
    <phoneticPr fontId="15"/>
  </si>
  <si>
    <t>次世代シート朝顔　ｺｰﾅｰ下部金具（ｸﾗﾝﾌﾟ）</t>
    <rPh sb="0" eb="3">
      <t>ジセダイ</t>
    </rPh>
    <rPh sb="6" eb="8">
      <t>アサガオ</t>
    </rPh>
    <rPh sb="13" eb="15">
      <t>カブ</t>
    </rPh>
    <rPh sb="15" eb="17">
      <t>カナグ</t>
    </rPh>
    <phoneticPr fontId="15"/>
  </si>
  <si>
    <t>アルミスミ朝顔　振れ止め材B</t>
    <phoneticPr fontId="15"/>
  </si>
  <si>
    <t>S A L C 6</t>
    <phoneticPr fontId="15"/>
  </si>
  <si>
    <t>アルミスミ朝顔　フレーム受け金具</t>
    <phoneticPr fontId="15"/>
  </si>
  <si>
    <t>S A L C 7 E</t>
    <phoneticPr fontId="15"/>
  </si>
  <si>
    <t>アルミスミ朝顔　斜材受け金具</t>
    <phoneticPr fontId="15"/>
  </si>
  <si>
    <t>S A L C 8 E</t>
    <phoneticPr fontId="15"/>
  </si>
  <si>
    <t>↓弊社記入欄</t>
    <rPh sb="1" eb="3">
      <t>ヘイシャ</t>
    </rPh>
    <rPh sb="3" eb="5">
      <t>キニュウ</t>
    </rPh>
    <rPh sb="5" eb="6">
      <t>ラン</t>
    </rPh>
    <phoneticPr fontId="26"/>
  </si>
  <si>
    <t>アルミスミ朝顔　FRPバンノー板A（小）</t>
    <phoneticPr fontId="15"/>
  </si>
  <si>
    <t>希望数量</t>
    <rPh sb="0" eb="4">
      <t>キボウスウリョウ</t>
    </rPh>
    <phoneticPr fontId="26"/>
  </si>
  <si>
    <t>円/本</t>
    <rPh sb="2" eb="3">
      <t>ホン</t>
    </rPh>
    <phoneticPr fontId="26"/>
  </si>
  <si>
    <t>アルミスミ朝顔　FRPバンノー板B（中）</t>
    <phoneticPr fontId="15"/>
  </si>
  <si>
    <t>アルミスミ朝顔　FRPバンノー板C（大）</t>
    <phoneticPr fontId="15"/>
  </si>
  <si>
    <t>総　重　量　計</t>
  </si>
  <si>
    <t>株式会社ASNOVA　各センター一覧表</t>
    <rPh sb="0" eb="4">
      <t>カブシキカイシャ</t>
    </rPh>
    <rPh sb="11" eb="12">
      <t>カク</t>
    </rPh>
    <rPh sb="16" eb="18">
      <t>イチラン</t>
    </rPh>
    <rPh sb="18" eb="19">
      <t>ヒョウ</t>
    </rPh>
    <phoneticPr fontId="3"/>
  </si>
  <si>
    <t>センター名</t>
    <rPh sb="4" eb="5">
      <t>メイ</t>
    </rPh>
    <phoneticPr fontId="15"/>
  </si>
  <si>
    <t>〒</t>
    <phoneticPr fontId="3"/>
  </si>
  <si>
    <t>住所</t>
    <rPh sb="0" eb="2">
      <t>ジュウショ</t>
    </rPh>
    <phoneticPr fontId="3"/>
  </si>
  <si>
    <t>TEL</t>
    <phoneticPr fontId="15"/>
  </si>
  <si>
    <t>FAX</t>
    <phoneticPr fontId="3"/>
  </si>
  <si>
    <t>休業日</t>
    <rPh sb="0" eb="3">
      <t>キュウギョウビ</t>
    </rPh>
    <phoneticPr fontId="15"/>
  </si>
  <si>
    <t>989-3212</t>
    <phoneticPr fontId="3"/>
  </si>
  <si>
    <t>宮城県仙台市青葉区芋沢字横前４３－３</t>
    <phoneticPr fontId="3"/>
  </si>
  <si>
    <t>022-394-3215</t>
    <phoneticPr fontId="15"/>
  </si>
  <si>
    <t>022-394-3216</t>
    <phoneticPr fontId="3"/>
  </si>
  <si>
    <t>日曜日・祝日</t>
    <phoneticPr fontId="15"/>
  </si>
  <si>
    <t>埼玉東松山センター</t>
    <rPh sb="0" eb="2">
      <t>サイタマ</t>
    </rPh>
    <rPh sb="2" eb="5">
      <t>ヒガシマツヤマ</t>
    </rPh>
    <phoneticPr fontId="3"/>
  </si>
  <si>
    <t>355-0801</t>
    <phoneticPr fontId="3"/>
  </si>
  <si>
    <t>埼玉県比企郡滑川町土塩５１７－１</t>
    <phoneticPr fontId="3"/>
  </si>
  <si>
    <t>0493-57-0811</t>
    <phoneticPr fontId="15"/>
  </si>
  <si>
    <t>0493-57-0821</t>
    <phoneticPr fontId="3"/>
  </si>
  <si>
    <t>日曜日・祝日</t>
  </si>
  <si>
    <t>千葉野田センター</t>
    <rPh sb="0" eb="2">
      <t>チバ</t>
    </rPh>
    <rPh sb="2" eb="4">
      <t>ノダ</t>
    </rPh>
    <phoneticPr fontId="3"/>
  </si>
  <si>
    <t>278-0042</t>
    <phoneticPr fontId="3"/>
  </si>
  <si>
    <t>千葉県野田市吉春６９８</t>
    <phoneticPr fontId="3"/>
  </si>
  <si>
    <t>04-7128-9623</t>
    <phoneticPr fontId="15"/>
  </si>
  <si>
    <t>04-7128-9723</t>
    <phoneticPr fontId="3"/>
  </si>
  <si>
    <t>埼玉蓮田センター</t>
    <rPh sb="0" eb="2">
      <t>サイタマ</t>
    </rPh>
    <rPh sb="2" eb="4">
      <t>ハスダ</t>
    </rPh>
    <phoneticPr fontId="3"/>
  </si>
  <si>
    <t>349-0131</t>
    <phoneticPr fontId="3"/>
  </si>
  <si>
    <t>埼玉県蓮田市大字根金１０１２－１</t>
    <phoneticPr fontId="3"/>
  </si>
  <si>
    <t>048-766-6000</t>
    <phoneticPr fontId="15"/>
  </si>
  <si>
    <t>048-766-6010</t>
    <phoneticPr fontId="3"/>
  </si>
  <si>
    <t>千葉四街道センター</t>
    <rPh sb="0" eb="2">
      <t>チバ</t>
    </rPh>
    <rPh sb="2" eb="5">
      <t>ヨツカイドウ</t>
    </rPh>
    <phoneticPr fontId="3"/>
  </si>
  <si>
    <t>284-0001</t>
    <phoneticPr fontId="3"/>
  </si>
  <si>
    <t>千葉県四街道市大日今宿１８４６－４</t>
    <rPh sb="0" eb="3">
      <t>チバケン</t>
    </rPh>
    <rPh sb="3" eb="7">
      <t>ヨツカイドウシ</t>
    </rPh>
    <rPh sb="7" eb="9">
      <t>ダイニチ</t>
    </rPh>
    <rPh sb="9" eb="11">
      <t>イマヤド</t>
    </rPh>
    <phoneticPr fontId="3"/>
  </si>
  <si>
    <t>043-310-5298</t>
    <phoneticPr fontId="3"/>
  </si>
  <si>
    <t>043-310-5299</t>
    <phoneticPr fontId="3"/>
  </si>
  <si>
    <t>土曜日・日曜日・祝日</t>
  </si>
  <si>
    <t>栃木上三川センター</t>
    <phoneticPr fontId="3"/>
  </si>
  <si>
    <t>329-0604</t>
  </si>
  <si>
    <t>0285-57-1770</t>
    <phoneticPr fontId="3"/>
  </si>
  <si>
    <t>0285-57-1771</t>
    <phoneticPr fontId="3"/>
  </si>
  <si>
    <t xml:space="preserve">494-0007 </t>
  </si>
  <si>
    <t>佐賀鳥栖センター</t>
  </si>
  <si>
    <t>841-0046</t>
  </si>
  <si>
    <t>0942-83-1076</t>
  </si>
  <si>
    <t>914-0812</t>
    <phoneticPr fontId="3"/>
  </si>
  <si>
    <t>福井県敦賀市昭和町１丁目５－１３</t>
    <phoneticPr fontId="3"/>
  </si>
  <si>
    <t>0770-23-6714</t>
    <phoneticPr fontId="15"/>
  </si>
  <si>
    <t>0770-23-6711</t>
    <phoneticPr fontId="3"/>
  </si>
  <si>
    <t>本社</t>
    <rPh sb="0" eb="2">
      <t>ホンシャ</t>
    </rPh>
    <phoneticPr fontId="3"/>
  </si>
  <si>
    <t>453-6126</t>
    <phoneticPr fontId="3"/>
  </si>
  <si>
    <t>愛知県名古屋市中村区平池町4丁目60-12　グローバルゲート26階</t>
    <rPh sb="0" eb="3">
      <t>アイチケン</t>
    </rPh>
    <rPh sb="3" eb="7">
      <t>ナゴヤシ</t>
    </rPh>
    <rPh sb="7" eb="9">
      <t>ナカムラ</t>
    </rPh>
    <rPh sb="9" eb="10">
      <t>ク</t>
    </rPh>
    <rPh sb="10" eb="12">
      <t>ヒライケ</t>
    </rPh>
    <rPh sb="12" eb="13">
      <t>チョウ</t>
    </rPh>
    <rPh sb="14" eb="16">
      <t>チョウメ</t>
    </rPh>
    <rPh sb="32" eb="33">
      <t>カイ</t>
    </rPh>
    <phoneticPr fontId="3"/>
  </si>
  <si>
    <t>052-589-1848</t>
    <phoneticPr fontId="3"/>
  </si>
  <si>
    <t>052-589-1849</t>
    <phoneticPr fontId="3"/>
  </si>
  <si>
    <t>機材管理部</t>
    <rPh sb="0" eb="5">
      <t>キザイカンリブ</t>
    </rPh>
    <phoneticPr fontId="3"/>
  </si>
  <si>
    <t>530-0001</t>
    <phoneticPr fontId="3"/>
  </si>
  <si>
    <t>大阪市北区梅田３丁目４－５　毎日新聞ビル８F</t>
    <rPh sb="0" eb="3">
      <t>オオサカシ</t>
    </rPh>
    <rPh sb="3" eb="5">
      <t>キタク</t>
    </rPh>
    <rPh sb="5" eb="7">
      <t>ウメダ</t>
    </rPh>
    <rPh sb="8" eb="10">
      <t>チョウメ</t>
    </rPh>
    <phoneticPr fontId="3"/>
  </si>
  <si>
    <t>06-6451-0900</t>
    <phoneticPr fontId="3"/>
  </si>
  <si>
    <t>06-6451-0910</t>
    <phoneticPr fontId="3"/>
  </si>
  <si>
    <t>仙台営業所</t>
    <rPh sb="0" eb="5">
      <t>センダイエイギョウショ</t>
    </rPh>
    <phoneticPr fontId="3"/>
  </si>
  <si>
    <t>東京営業所　</t>
    <rPh sb="0" eb="2">
      <t>トウキョウ</t>
    </rPh>
    <rPh sb="2" eb="5">
      <t>エイギョウショ</t>
    </rPh>
    <phoneticPr fontId="3"/>
  </si>
  <si>
    <t>160-0023</t>
    <phoneticPr fontId="3"/>
  </si>
  <si>
    <t>東京都新宿区西新宿８－１－２　PMO西新宿５階</t>
    <rPh sb="22" eb="23">
      <t>カイ</t>
    </rPh>
    <phoneticPr fontId="3"/>
  </si>
  <si>
    <t>03-6279-2491</t>
  </si>
  <si>
    <t>03-6279-2492</t>
  </si>
  <si>
    <t>名古屋営業所　　</t>
    <rPh sb="0" eb="3">
      <t>ナゴヤ</t>
    </rPh>
    <rPh sb="3" eb="6">
      <t>エイギョウショ</t>
    </rPh>
    <phoneticPr fontId="3"/>
  </si>
  <si>
    <t>大阪営業所　　</t>
    <rPh sb="0" eb="2">
      <t>オオサカ</t>
    </rPh>
    <rPh sb="2" eb="5">
      <t>エイギョウショ</t>
    </rPh>
    <phoneticPr fontId="3"/>
  </si>
  <si>
    <t>大阪府大阪市北区梅田３丁目４－５　毎日新聞ビル８F</t>
    <rPh sb="0" eb="3">
      <t>オオサカフ</t>
    </rPh>
    <rPh sb="3" eb="6">
      <t>オオサカシ</t>
    </rPh>
    <rPh sb="6" eb="8">
      <t>キタク</t>
    </rPh>
    <rPh sb="8" eb="10">
      <t>ウメダ</t>
    </rPh>
    <rPh sb="11" eb="13">
      <t>チョウメ</t>
    </rPh>
    <phoneticPr fontId="3"/>
  </si>
  <si>
    <t>06-6451-0900</t>
  </si>
  <si>
    <t>大阪営業所(鳥栖)</t>
    <rPh sb="0" eb="2">
      <t>オオサカ</t>
    </rPh>
    <rPh sb="2" eb="5">
      <t>エイギョウショ</t>
    </rPh>
    <rPh sb="6" eb="8">
      <t>トス</t>
    </rPh>
    <phoneticPr fontId="3"/>
  </si>
  <si>
    <t>佐賀県鳥栖市真木町１１３３－１　佐賀鳥栖センター内</t>
    <rPh sb="16" eb="20">
      <t>サガトス</t>
    </rPh>
    <rPh sb="24" eb="25">
      <t>ナイ</t>
    </rPh>
    <phoneticPr fontId="26"/>
  </si>
  <si>
    <t>0942-83-1077</t>
  </si>
  <si>
    <t>合計数</t>
    <rPh sb="0" eb="2">
      <t>ゴウケイ</t>
    </rPh>
    <rPh sb="2" eb="3">
      <t>スウ</t>
    </rPh>
    <phoneticPr fontId="3"/>
  </si>
  <si>
    <t>　〃　　</t>
    <phoneticPr fontId="3"/>
  </si>
  <si>
    <t>A：全周箇所</t>
    <rPh sb="2" eb="4">
      <t>ゼンシュウ</t>
    </rPh>
    <rPh sb="4" eb="6">
      <t>カショ</t>
    </rPh>
    <phoneticPr fontId="3"/>
  </si>
  <si>
    <t>B：階層</t>
    <rPh sb="2" eb="4">
      <t>カイソウ</t>
    </rPh>
    <phoneticPr fontId="3"/>
  </si>
  <si>
    <t>C：直線中途切</t>
    <rPh sb="2" eb="4">
      <t>チョクセン</t>
    </rPh>
    <rPh sb="4" eb="5">
      <t>チュウ</t>
    </rPh>
    <rPh sb="5" eb="7">
      <t>トギ</t>
    </rPh>
    <phoneticPr fontId="3"/>
  </si>
  <si>
    <t>Ｃ：直線途中に途切れる箇所
(上下金具＋1)</t>
    <phoneticPr fontId="3"/>
  </si>
  <si>
    <t>Ｄ：コーナー始まり・終わりの箇所(本体＋斜材＋１)</t>
    <rPh sb="6" eb="7">
      <t>ハジ</t>
    </rPh>
    <rPh sb="10" eb="11">
      <t>オ</t>
    </rPh>
    <phoneticPr fontId="3"/>
  </si>
  <si>
    <t>＜途切れ箇所 説明＞</t>
    <rPh sb="1" eb="3">
      <t>トギ</t>
    </rPh>
    <rPh sb="4" eb="6">
      <t>カショ</t>
    </rPh>
    <rPh sb="7" eb="9">
      <t>セツメイ</t>
    </rPh>
    <phoneticPr fontId="3"/>
  </si>
  <si>
    <t>Ａ：全周の場合(上下金具ー１)</t>
    <rPh sb="2" eb="4">
      <t>ゼンシュウ</t>
    </rPh>
    <rPh sb="5" eb="7">
      <t>バアイ</t>
    </rPh>
    <rPh sb="8" eb="10">
      <t>ジョウゲ</t>
    </rPh>
    <rPh sb="10" eb="12">
      <t>カナグ</t>
    </rPh>
    <phoneticPr fontId="3"/>
  </si>
  <si>
    <t>Ｂ：階層１以上 (上下金具＋1)</t>
    <rPh sb="2" eb="4">
      <t>カイソウ</t>
    </rPh>
    <phoneticPr fontId="3"/>
  </si>
  <si>
    <t>【販売扱い】※在庫のあるセンターのみ</t>
    <rPh sb="1" eb="3">
      <t>ハンバイ</t>
    </rPh>
    <rPh sb="3" eb="4">
      <t>アツカ</t>
    </rPh>
    <rPh sb="7" eb="9">
      <t>ザイコ</t>
    </rPh>
    <phoneticPr fontId="26"/>
  </si>
  <si>
    <t>自動反映</t>
    <rPh sb="0" eb="2">
      <t>ジドウ</t>
    </rPh>
    <rPh sb="2" eb="4">
      <t>ハンエイ</t>
    </rPh>
    <phoneticPr fontId="3"/>
  </si>
  <si>
    <t>＜記入表＞</t>
    <rPh sb="1" eb="3">
      <t>キニュウ</t>
    </rPh>
    <rPh sb="3" eb="4">
      <t>ヒョウ</t>
    </rPh>
    <phoneticPr fontId="3"/>
  </si>
  <si>
    <t>部材数</t>
    <rPh sb="0" eb="2">
      <t>ブザイ</t>
    </rPh>
    <rPh sb="2" eb="3">
      <t>スウ</t>
    </rPh>
    <phoneticPr fontId="3"/>
  </si>
  <si>
    <t>※Ａ表 アルミ朝顔より反映</t>
    <rPh sb="2" eb="3">
      <t>ヒョウ</t>
    </rPh>
    <rPh sb="7" eb="9">
      <t>アサガオ</t>
    </rPh>
    <rPh sb="11" eb="13">
      <t>ハンエイ</t>
    </rPh>
    <phoneticPr fontId="3"/>
  </si>
  <si>
    <t>※Ｂ表 シート朝顔より反映(一部OP品未反映分あり注意)</t>
    <rPh sb="2" eb="3">
      <t>ヒョウ</t>
    </rPh>
    <rPh sb="7" eb="9">
      <t>アサガオ</t>
    </rPh>
    <rPh sb="11" eb="13">
      <t>ハンエイ</t>
    </rPh>
    <rPh sb="14" eb="16">
      <t>イチブ</t>
    </rPh>
    <rPh sb="18" eb="19">
      <t>ヒン</t>
    </rPh>
    <rPh sb="19" eb="22">
      <t>ミハンエイ</t>
    </rPh>
    <rPh sb="22" eb="23">
      <t>ブン</t>
    </rPh>
    <rPh sb="25" eb="27">
      <t>チュウイ</t>
    </rPh>
    <phoneticPr fontId="3"/>
  </si>
  <si>
    <t>次世代シート朝顔　片側下部金具R</t>
    <rPh sb="0" eb="3">
      <t>ジセダイ</t>
    </rPh>
    <rPh sb="6" eb="8">
      <t>アサガオ</t>
    </rPh>
    <rPh sb="9" eb="11">
      <t>カタガワ</t>
    </rPh>
    <rPh sb="11" eb="13">
      <t>カブ</t>
    </rPh>
    <rPh sb="12" eb="13">
      <t>ブ</t>
    </rPh>
    <rPh sb="13" eb="15">
      <t>カナグ</t>
    </rPh>
    <phoneticPr fontId="15"/>
  </si>
  <si>
    <t>アルミ朝顔　フレームＲ　ＳＡＬ２Ｒ</t>
  </si>
  <si>
    <t>アルミ朝顔　斜材　ＳＡＬ９Ａ</t>
  </si>
  <si>
    <t>アルミ朝顔　主材受け金具　ＳＡＬ７Ｅ</t>
  </si>
  <si>
    <t>アルミ朝顔　斜材受け金具　ＳＡＬ８Ｅ</t>
  </si>
  <si>
    <t>ＦＲＰバンノー板　２３５０Ｌ　ＳＡＬＦ１Ａ</t>
  </si>
  <si>
    <t>アルミ朝顔　バンノー板受け（上）６００　ＳＡＬ３０６</t>
  </si>
  <si>
    <t>アルミ朝顔　バンノー板受け（下）６００　ＳＡＬ４０６</t>
  </si>
  <si>
    <t>アルミ朝顔　バンノー板押さえ６００　ＳＡＬＭ５０６</t>
  </si>
  <si>
    <t>アルミ朝顔　振れ止め材６００　ＳＡＬＭ６０６</t>
  </si>
  <si>
    <t>アルミ朝顔　バンノー板受け（上）９００　ＳＡＬ３０９</t>
  </si>
  <si>
    <t>アルミ朝顔　バンノー板受け（下）９００　ＳＡＬ４０９</t>
  </si>
  <si>
    <t>アルミ朝顔　バンノー板押さえ９００　ＳＡＬＭ５０９</t>
  </si>
  <si>
    <t>アルミ朝顔　振れ止め材９００　ＳＡＬＭ６０９</t>
  </si>
  <si>
    <t>アルミ朝顔　バンノー板受け（上）１２００　ＳＡＬ３１２</t>
  </si>
  <si>
    <t>アルミ朝顔　バンノー板受け（下）１２００　ＳＡＬ４１２</t>
  </si>
  <si>
    <t>アルミ朝顔　バンノー板押さえ１２００　ＳＡＬＭ５１２</t>
  </si>
  <si>
    <t>アルミ朝顔　振れ止め材１２００　ＳＡＬＭ６１２</t>
  </si>
  <si>
    <t>アルミ朝顔　バンノー板受け（上）１５００　ＳＡＬ３１５</t>
  </si>
  <si>
    <t>アルミ朝顔　バンノー板受け（下）１５００　ＳＡＬ４１５</t>
  </si>
  <si>
    <t>アルミ朝顔　バンノー板押さえ１５００　ＳＡＬＭ５１５</t>
  </si>
  <si>
    <t>アルミ朝顔　振れ止め材１５００　ＳＡＬＭ６１５</t>
  </si>
  <si>
    <t>アルミ朝顔　バンノー板受け（上）１８００　ＳＡＬ３１８</t>
  </si>
  <si>
    <t>アルミ朝顔　バンノー板受け（下）１８００　ＳＡＬ４１８</t>
  </si>
  <si>
    <t>アルミ朝顔　バンノー板押さえ１８００　ＳＡＬＭ５１８</t>
  </si>
  <si>
    <t>アルミ朝顔　振れ止め材１８００　ＳＡＬＭ６１８</t>
  </si>
  <si>
    <t>アルミスミ朝顔　サイドフレームＬ　ＳＡＬＣ１Ｌ</t>
  </si>
  <si>
    <t>アルミスミ朝顔　サイドフレームＲ　ＳＡＬＣ２Ｒ</t>
  </si>
  <si>
    <t>アルミスミ朝顔　センターフレーム　ＳＡＬＣ３</t>
  </si>
  <si>
    <t>アルミスミ朝顔　バンノー板上押え ＳＡＬＣ４</t>
  </si>
  <si>
    <t>アルミスミ朝顔　振れ止め材Ａ　ＳＡＬＣ５</t>
  </si>
  <si>
    <t>アルミスミ朝顔　振れ止め材Ｂ　ＳＡＬＣ６</t>
  </si>
  <si>
    <t>アルミスミ朝顔　ＦＲＰバンノー板Ａ　（小）</t>
  </si>
  <si>
    <t>アルミスミ朝顔　ＦＲＰバンノー板Ｂ　（中）</t>
  </si>
  <si>
    <t>アルミスミ朝顔　ＦＲＰバンノー板Ｃ　（大）</t>
  </si>
  <si>
    <t>コーナーフレーム受金具　ＳＡＬＣ７Ｅ</t>
  </si>
  <si>
    <t>コーナー斜材受金具　ＳＡＬＣ８Ｅ</t>
  </si>
  <si>
    <t>品名</t>
    <rPh sb="0" eb="2">
      <t>ヒンメイ</t>
    </rPh>
    <phoneticPr fontId="3"/>
  </si>
  <si>
    <t>重量</t>
    <rPh sb="0" eb="2">
      <t>ジュウリョウ</t>
    </rPh>
    <phoneticPr fontId="3"/>
  </si>
  <si>
    <t>アルミ朝顔　フレームＬ　ＳＡＬ１Ｌ</t>
    <phoneticPr fontId="3"/>
  </si>
  <si>
    <t>①必要スパン数をサイズ別に記入→部材数へ反映  ※調整数は必要数を部材数へ手入力</t>
    <rPh sb="1" eb="3">
      <t>ヒツヨウ</t>
    </rPh>
    <rPh sb="6" eb="7">
      <t>スウ</t>
    </rPh>
    <rPh sb="11" eb="12">
      <t>ベツ</t>
    </rPh>
    <rPh sb="13" eb="15">
      <t>キニュウ</t>
    </rPh>
    <rPh sb="16" eb="18">
      <t>ブザイ</t>
    </rPh>
    <rPh sb="18" eb="19">
      <t>スウ</t>
    </rPh>
    <rPh sb="20" eb="22">
      <t>ハンエイ</t>
    </rPh>
    <rPh sb="25" eb="27">
      <t>チョウセイ</t>
    </rPh>
    <rPh sb="27" eb="28">
      <t>スウ</t>
    </rPh>
    <rPh sb="29" eb="32">
      <t>ヒツヨウスウ</t>
    </rPh>
    <rPh sb="33" eb="35">
      <t>ブザイ</t>
    </rPh>
    <rPh sb="35" eb="36">
      <t>スウ</t>
    </rPh>
    <rPh sb="37" eb="40">
      <t>テニュウリョク</t>
    </rPh>
    <phoneticPr fontId="3"/>
  </si>
  <si>
    <t>コーナー用</t>
    <rPh sb="4" eb="5">
      <t>ヨウ</t>
    </rPh>
    <phoneticPr fontId="3"/>
  </si>
  <si>
    <t>直線
受け金具</t>
    <rPh sb="0" eb="2">
      <t>チョクセン</t>
    </rPh>
    <rPh sb="3" eb="4">
      <t>ウ</t>
    </rPh>
    <rPh sb="5" eb="7">
      <t>カナグ</t>
    </rPh>
    <phoneticPr fontId="3"/>
  </si>
  <si>
    <t>直線 万能板</t>
    <rPh sb="0" eb="2">
      <t>チョクセン</t>
    </rPh>
    <rPh sb="3" eb="5">
      <t>バンノウ</t>
    </rPh>
    <rPh sb="5" eb="6">
      <t>イタ</t>
    </rPh>
    <phoneticPr fontId="3"/>
  </si>
  <si>
    <t>コーナー用
受け金具</t>
    <rPh sb="4" eb="5">
      <t>ヨウ</t>
    </rPh>
    <rPh sb="6" eb="7">
      <t>ウ</t>
    </rPh>
    <rPh sb="8" eb="10">
      <t>カナグ</t>
    </rPh>
    <phoneticPr fontId="3"/>
  </si>
  <si>
    <t>直線 斜材</t>
    <rPh sb="0" eb="2">
      <t>チョクセン</t>
    </rPh>
    <rPh sb="3" eb="5">
      <t>シャザイ</t>
    </rPh>
    <phoneticPr fontId="3"/>
  </si>
  <si>
    <t>コーナー用
フレーム</t>
    <rPh sb="4" eb="5">
      <t>ヨウ</t>
    </rPh>
    <phoneticPr fontId="3"/>
  </si>
  <si>
    <t>コーナー用
万能板</t>
    <rPh sb="4" eb="5">
      <t>ヨウ</t>
    </rPh>
    <rPh sb="6" eb="8">
      <t>バンノウ</t>
    </rPh>
    <rPh sb="8" eb="9">
      <t>バン</t>
    </rPh>
    <phoneticPr fontId="3"/>
  </si>
  <si>
    <t>直線
フレーム</t>
    <rPh sb="0" eb="2">
      <t>チョクセン</t>
    </rPh>
    <phoneticPr fontId="3"/>
  </si>
  <si>
    <t>直線
１８００サイズ</t>
    <rPh sb="0" eb="2">
      <t>チョクセン</t>
    </rPh>
    <phoneticPr fontId="3"/>
  </si>
  <si>
    <t>直線
１５００サイズ</t>
    <rPh sb="0" eb="2">
      <t>チョクセン</t>
    </rPh>
    <phoneticPr fontId="3"/>
  </si>
  <si>
    <t>直線
１２００サイズ</t>
    <rPh sb="0" eb="2">
      <t>チョクセン</t>
    </rPh>
    <phoneticPr fontId="3"/>
  </si>
  <si>
    <t>直線
９００サイズ</t>
    <rPh sb="0" eb="2">
      <t>チョクセン</t>
    </rPh>
    <phoneticPr fontId="3"/>
  </si>
  <si>
    <t>直線
６００サイズ</t>
    <rPh sb="0" eb="2">
      <t>チョクセン</t>
    </rPh>
    <phoneticPr fontId="3"/>
  </si>
  <si>
    <t>福井敦賀工事センター</t>
    <rPh sb="0" eb="2">
      <t>フクイ</t>
    </rPh>
    <rPh sb="2" eb="4">
      <t>ツルガ</t>
    </rPh>
    <rPh sb="4" eb="6">
      <t>コウジ</t>
    </rPh>
    <phoneticPr fontId="3"/>
  </si>
  <si>
    <t>レンタル部材（アサガオ）発注書　</t>
    <rPh sb="4" eb="5">
      <t>ブ</t>
    </rPh>
    <rPh sb="5" eb="6">
      <t>ザイ</t>
    </rPh>
    <rPh sb="12" eb="13">
      <t>ハツ</t>
    </rPh>
    <rPh sb="13" eb="14">
      <t>チュウ</t>
    </rPh>
    <rPh sb="14" eb="15">
      <t>ショ</t>
    </rPh>
    <phoneticPr fontId="15"/>
  </si>
  <si>
    <t>数量</t>
    <rPh sb="0" eb="2">
      <t>スウリョウ</t>
    </rPh>
    <phoneticPr fontId="3"/>
  </si>
  <si>
    <r>
      <rPr>
        <b/>
        <sz val="18"/>
        <color theme="1"/>
        <rFont val="游ゴシック"/>
        <family val="3"/>
        <charset val="128"/>
        <scheme val="minor"/>
      </rPr>
      <t>アルミ朝顔 数量割出表</t>
    </r>
    <r>
      <rPr>
        <sz val="16"/>
        <color theme="1"/>
        <rFont val="游ゴシック"/>
        <family val="3"/>
        <charset val="128"/>
        <scheme val="minor"/>
      </rPr>
      <t xml:space="preserve">
→アサガオ発注書反映</t>
    </r>
    <phoneticPr fontId="3"/>
  </si>
  <si>
    <r>
      <t xml:space="preserve">調整数
</t>
    </r>
    <r>
      <rPr>
        <b/>
        <sz val="13"/>
        <rFont val="游ゴシック"/>
        <family val="3"/>
        <charset val="128"/>
        <scheme val="minor"/>
      </rPr>
      <t>(必要時手入力)</t>
    </r>
    <rPh sb="0" eb="2">
      <t>チョウセイ</t>
    </rPh>
    <rPh sb="2" eb="3">
      <t>スウ</t>
    </rPh>
    <rPh sb="5" eb="7">
      <t>ヒツヨウ</t>
    </rPh>
    <rPh sb="7" eb="8">
      <t>ジ</t>
    </rPh>
    <rPh sb="8" eb="9">
      <t>テ</t>
    </rPh>
    <rPh sb="9" eb="11">
      <t>ニュウリョク</t>
    </rPh>
    <phoneticPr fontId="3"/>
  </si>
  <si>
    <r>
      <t xml:space="preserve">必要数
</t>
    </r>
    <r>
      <rPr>
        <b/>
        <sz val="13"/>
        <rFont val="游ゴシック"/>
        <family val="3"/>
        <charset val="128"/>
        <scheme val="minor"/>
      </rPr>
      <t>(自動反映有)</t>
    </r>
    <rPh sb="0" eb="3">
      <t>ヒツヨウスウ</t>
    </rPh>
    <rPh sb="5" eb="7">
      <t>ジドウ</t>
    </rPh>
    <rPh sb="7" eb="9">
      <t>ハンエイ</t>
    </rPh>
    <rPh sb="9" eb="10">
      <t>アリ</t>
    </rPh>
    <phoneticPr fontId="3"/>
  </si>
  <si>
    <t>直線中途切</t>
    <rPh sb="0" eb="2">
      <t>チョクセン</t>
    </rPh>
    <rPh sb="2" eb="3">
      <t>チュウ</t>
    </rPh>
    <rPh sb="3" eb="5">
      <t>トギ</t>
    </rPh>
    <phoneticPr fontId="3"/>
  </si>
  <si>
    <t>②コーナー箇所(選択)</t>
    <rPh sb="5" eb="7">
      <t>カショ</t>
    </rPh>
    <rPh sb="8" eb="10">
      <t>センタク</t>
    </rPh>
    <phoneticPr fontId="3"/>
  </si>
  <si>
    <t>③途切れ箇所(選択)</t>
    <rPh sb="1" eb="3">
      <t>トギ</t>
    </rPh>
    <rPh sb="4" eb="6">
      <t>カショ</t>
    </rPh>
    <rPh sb="7" eb="9">
      <t>センタク</t>
    </rPh>
    <phoneticPr fontId="3"/>
  </si>
  <si>
    <t>途切れ箇所 説明</t>
    <rPh sb="0" eb="2">
      <t>トギ</t>
    </rPh>
    <rPh sb="3" eb="5">
      <t>カショ</t>
    </rPh>
    <rPh sb="6" eb="8">
      <t>セツメイ</t>
    </rPh>
    <phoneticPr fontId="3"/>
  </si>
  <si>
    <t>直線途中に途切れる箇所
(本体＆斜材受金具＋1)
2段以上の場合 ➡ 段数-１で入力</t>
    <rPh sb="13" eb="15">
      <t>ホンタイ</t>
    </rPh>
    <rPh sb="16" eb="18">
      <t>シャザイ</t>
    </rPh>
    <rPh sb="18" eb="19">
      <t>ウケ</t>
    </rPh>
    <rPh sb="26" eb="27">
      <t>ダン</t>
    </rPh>
    <rPh sb="27" eb="29">
      <t>イジョウ</t>
    </rPh>
    <rPh sb="30" eb="32">
      <t>バアイ</t>
    </rPh>
    <rPh sb="35" eb="37">
      <t>ダンスウ</t>
    </rPh>
    <rPh sb="40" eb="42">
      <t>ニュウリョク</t>
    </rPh>
    <phoneticPr fontId="3"/>
  </si>
  <si>
    <t>982-0011</t>
  </si>
  <si>
    <t>宮城県仙台市太白区長町5丁目1-20 ヤマサビル　2-東号室</t>
  </si>
  <si>
    <t>022-399-9647</t>
  </si>
  <si>
    <t>022-399-9695</t>
  </si>
  <si>
    <t>栃木県河内郡上三川町大字上郷字下河原２９９番５</t>
    <rPh sb="16" eb="17">
      <t>カワ</t>
    </rPh>
    <phoneticPr fontId="3"/>
  </si>
  <si>
    <t>岐阜多治見センター</t>
  </si>
  <si>
    <t>507-0901</t>
  </si>
  <si>
    <t>岐阜県多治見市笠原町１２４８－１３</t>
  </si>
  <si>
    <t>0572-56-0237</t>
  </si>
  <si>
    <t>0572-56-0238</t>
  </si>
  <si>
    <t>埼玉ふじみ野センター</t>
  </si>
  <si>
    <t>356-0051</t>
  </si>
  <si>
    <t>埼玉県ふじみ野市亀久保１７３０－２</t>
  </si>
  <si>
    <t>049-293-3738</t>
  </si>
  <si>
    <t>049-293-3739</t>
  </si>
  <si>
    <t>不要</t>
  </si>
  <si>
    <t>※選択形式(追加)</t>
    <rPh sb="1" eb="3">
      <t>センタク</t>
    </rPh>
    <rPh sb="3" eb="5">
      <t>ケイシキ</t>
    </rPh>
    <rPh sb="6" eb="8">
      <t>ツイカ</t>
    </rPh>
    <phoneticPr fontId="3"/>
  </si>
  <si>
    <t>次世代シート朝顔　上部金具</t>
    <phoneticPr fontId="3"/>
  </si>
  <si>
    <t>次世代シート朝顔　下部金具</t>
    <phoneticPr fontId="3"/>
  </si>
  <si>
    <t>次世代シート朝顔　センターフレーム</t>
    <phoneticPr fontId="3"/>
  </si>
  <si>
    <t>次世代シート朝顔　センター斜材</t>
    <phoneticPr fontId="3"/>
  </si>
  <si>
    <t>次世代シート朝顔　片側上部金具　L</t>
    <phoneticPr fontId="3"/>
  </si>
  <si>
    <t>次世代シート朝顔　片側上部金具　R</t>
    <phoneticPr fontId="3"/>
  </si>
  <si>
    <t>次世代シート朝顔　片側下部金具　L</t>
    <phoneticPr fontId="3"/>
  </si>
  <si>
    <t>次世代シート朝顔　片側下部金具　R</t>
    <phoneticPr fontId="3"/>
  </si>
  <si>
    <t>〇</t>
    <phoneticPr fontId="3"/>
  </si>
  <si>
    <t>共通</t>
    <rPh sb="0" eb="2">
      <t>キョウツウ</t>
    </rPh>
    <phoneticPr fontId="3"/>
  </si>
  <si>
    <t>Y型クランプタイプ</t>
    <rPh sb="1" eb="2">
      <t>ガタ</t>
    </rPh>
    <phoneticPr fontId="3"/>
  </si>
  <si>
    <t>SpeeK共通</t>
    <rPh sb="5" eb="7">
      <t>キョウツウ</t>
    </rPh>
    <phoneticPr fontId="3"/>
  </si>
  <si>
    <t>販売品</t>
    <rPh sb="0" eb="2">
      <t>ハンバイ</t>
    </rPh>
    <rPh sb="2" eb="3">
      <t>ヒン</t>
    </rPh>
    <phoneticPr fontId="3"/>
  </si>
  <si>
    <t>コーナー用共通</t>
    <rPh sb="4" eb="5">
      <t>ヨウ</t>
    </rPh>
    <rPh sb="5" eb="7">
      <t>キョウツウ</t>
    </rPh>
    <phoneticPr fontId="3"/>
  </si>
  <si>
    <t>直線用共通</t>
    <rPh sb="0" eb="2">
      <t>チョクセン</t>
    </rPh>
    <rPh sb="2" eb="3">
      <t>ヨウ</t>
    </rPh>
    <rPh sb="3" eb="5">
      <t>キョウツウ</t>
    </rPh>
    <phoneticPr fontId="3"/>
  </si>
  <si>
    <t>　　 　サイズ
タイプ</t>
    <phoneticPr fontId="3"/>
  </si>
  <si>
    <t>くさび</t>
    <phoneticPr fontId="3"/>
  </si>
  <si>
    <t>くさび
緊結式</t>
    <rPh sb="4" eb="6">
      <t>キンケツ</t>
    </rPh>
    <rPh sb="6" eb="7">
      <t>シキ</t>
    </rPh>
    <phoneticPr fontId="3"/>
  </si>
  <si>
    <t>ハピネス(次世代)</t>
    <rPh sb="5" eb="8">
      <t>ジセダイ</t>
    </rPh>
    <phoneticPr fontId="3"/>
  </si>
  <si>
    <t>クランプ共通</t>
    <rPh sb="4" eb="6">
      <t>キョウツウ</t>
    </rPh>
    <phoneticPr fontId="3"/>
  </si>
  <si>
    <t>くさび</t>
    <phoneticPr fontId="3"/>
  </si>
  <si>
    <t xml:space="preserve"> ※状況に合わせて上下金具の数量調整が必要</t>
    <rPh sb="16" eb="18">
      <t>チョウセイ</t>
    </rPh>
    <rPh sb="19" eb="21">
      <t>ヒツヨウ</t>
    </rPh>
    <phoneticPr fontId="3"/>
  </si>
  <si>
    <t xml:space="preserve"> ※OP下部金具に反映 </t>
    <phoneticPr fontId="3"/>
  </si>
  <si>
    <t xml:space="preserve"> ※コーナーOPに反映 </t>
    <phoneticPr fontId="3"/>
  </si>
  <si>
    <t>　ロープΦ8mm×4.0m (コーナー用)</t>
    <rPh sb="19" eb="20">
      <t>ヨウ</t>
    </rPh>
    <phoneticPr fontId="15"/>
  </si>
  <si>
    <t>　ロープΦ8mm×7.5m (直線用)</t>
    <rPh sb="15" eb="17">
      <t>チョクセン</t>
    </rPh>
    <rPh sb="17" eb="18">
      <t>ヨウ</t>
    </rPh>
    <phoneticPr fontId="15"/>
  </si>
  <si>
    <t>　　　　　ロープ必要時はB表 N６セルで[必要]を選択してください。</t>
    <rPh sb="8" eb="10">
      <t>ヒツヨウ</t>
    </rPh>
    <rPh sb="10" eb="11">
      <t>ジ</t>
    </rPh>
    <rPh sb="13" eb="14">
      <t>ヒョウ</t>
    </rPh>
    <rPh sb="21" eb="23">
      <t>ヒツヨウ</t>
    </rPh>
    <rPh sb="25" eb="27">
      <t>センタク</t>
    </rPh>
    <phoneticPr fontId="3"/>
  </si>
  <si>
    <t>種
類</t>
    <phoneticPr fontId="3"/>
  </si>
  <si>
    <r>
      <rPr>
        <b/>
        <sz val="20"/>
        <color theme="1"/>
        <rFont val="游ゴシック"/>
        <family val="3"/>
        <charset val="128"/>
        <scheme val="minor"/>
      </rPr>
      <t>【シート朝顔 数量割出表】</t>
    </r>
    <r>
      <rPr>
        <b/>
        <sz val="18"/>
        <color theme="1"/>
        <rFont val="游ゴシック"/>
        <family val="3"/>
        <charset val="128"/>
        <scheme val="minor"/>
      </rPr>
      <t xml:space="preserve">
</t>
    </r>
    <r>
      <rPr>
        <sz val="18"/>
        <color theme="1"/>
        <rFont val="游ゴシック"/>
        <family val="3"/>
        <charset val="128"/>
        <scheme val="minor"/>
      </rPr>
      <t xml:space="preserve">→アサガオ発注書反映 </t>
    </r>
    <r>
      <rPr>
        <sz val="14"/>
        <color theme="1"/>
        <rFont val="游ゴシック"/>
        <family val="3"/>
        <charset val="128"/>
        <scheme val="minor"/>
      </rPr>
      <t>※一部オプション品は除く</t>
    </r>
    <rPh sb="4" eb="6">
      <t>アサガオ</t>
    </rPh>
    <rPh sb="7" eb="9">
      <t>スウリョウ</t>
    </rPh>
    <rPh sb="9" eb="11">
      <t>ワリダシ</t>
    </rPh>
    <rPh sb="11" eb="12">
      <t>ヒョウ</t>
    </rPh>
    <rPh sb="19" eb="22">
      <t>ハッチュウショ</t>
    </rPh>
    <rPh sb="22" eb="24">
      <t>ハンエイ</t>
    </rPh>
    <rPh sb="26" eb="28">
      <t>イチブ</t>
    </rPh>
    <rPh sb="33" eb="34">
      <t>ヒン</t>
    </rPh>
    <rPh sb="35" eb="36">
      <t>ノゾ</t>
    </rPh>
    <phoneticPr fontId="3"/>
  </si>
  <si>
    <t>入力部分</t>
    <rPh sb="0" eb="2">
      <t>ニュウリョク</t>
    </rPh>
    <rPh sb="2" eb="4">
      <t>ブブン</t>
    </rPh>
    <phoneticPr fontId="3"/>
  </si>
  <si>
    <t>②途切れ箇所(選択)</t>
    <rPh sb="1" eb="3">
      <t>トギ</t>
    </rPh>
    <rPh sb="4" eb="6">
      <t>カショ</t>
    </rPh>
    <rPh sb="7" eb="9">
      <t>センタク</t>
    </rPh>
    <phoneticPr fontId="3"/>
  </si>
  <si>
    <t>③ロープ必要可否➡</t>
    <rPh sb="4" eb="6">
      <t>ヒツヨウ</t>
    </rPh>
    <rPh sb="6" eb="8">
      <t>カヒ</t>
    </rPh>
    <phoneticPr fontId="3"/>
  </si>
  <si>
    <t>手順①~⑤</t>
    <rPh sb="0" eb="2">
      <t>テジュン</t>
    </rPh>
    <phoneticPr fontId="3"/>
  </si>
  <si>
    <t>ハピネス仕様(OP品/Wレンタル品)</t>
    <rPh sb="4" eb="6">
      <t>シヨウ</t>
    </rPh>
    <rPh sb="9" eb="10">
      <t>ヒン</t>
    </rPh>
    <rPh sb="16" eb="17">
      <t>ヒン</t>
    </rPh>
    <phoneticPr fontId="3"/>
  </si>
  <si>
    <t xml:space="preserve"> SpeeK(スピーク)＆ASNOVA仕様</t>
    <rPh sb="19" eb="21">
      <t>シヨウ</t>
    </rPh>
    <phoneticPr fontId="3"/>
  </si>
  <si>
    <r>
      <t xml:space="preserve">① 必要スパン数をサイズ別に記入 ➡ 部材数へ反映  </t>
    </r>
    <r>
      <rPr>
        <b/>
        <sz val="14"/>
        <color rgb="FF009900"/>
        <rFont val="游ゴシック"/>
        <family val="3"/>
        <charset val="128"/>
        <scheme val="minor"/>
      </rPr>
      <t>※OP品や調整数は必要数を部材数へ手入力</t>
    </r>
    <rPh sb="2" eb="4">
      <t>ヒツヨウ</t>
    </rPh>
    <rPh sb="7" eb="8">
      <t>スウ</t>
    </rPh>
    <rPh sb="12" eb="13">
      <t>ベツ</t>
    </rPh>
    <rPh sb="14" eb="16">
      <t>キニュウ</t>
    </rPh>
    <rPh sb="19" eb="21">
      <t>ブザイ</t>
    </rPh>
    <rPh sb="21" eb="22">
      <t>スウ</t>
    </rPh>
    <rPh sb="23" eb="25">
      <t>ハンエイ</t>
    </rPh>
    <rPh sb="30" eb="31">
      <t>ヒン</t>
    </rPh>
    <rPh sb="32" eb="34">
      <t>チョウセイ</t>
    </rPh>
    <rPh sb="34" eb="35">
      <t>スウ</t>
    </rPh>
    <rPh sb="36" eb="39">
      <t>ヒツヨウスウ</t>
    </rPh>
    <rPh sb="40" eb="42">
      <t>ブザイ</t>
    </rPh>
    <rPh sb="42" eb="43">
      <t>スウ</t>
    </rPh>
    <rPh sb="44" eb="47">
      <t>テニュウリョク</t>
    </rPh>
    <phoneticPr fontId="3"/>
  </si>
  <si>
    <t>必要数</t>
    <rPh sb="0" eb="3">
      <t>ヒツヨウスウ</t>
    </rPh>
    <phoneticPr fontId="3"/>
  </si>
  <si>
    <r>
      <t>D：ｺｰﾅｰ終始</t>
    </r>
    <r>
      <rPr>
        <sz val="16"/>
        <color rgb="FFFF0000"/>
        <rFont val="游ゴシック"/>
        <family val="3"/>
        <charset val="128"/>
        <scheme val="minor"/>
      </rPr>
      <t>※</t>
    </r>
    <rPh sb="6" eb="8">
      <t>シュウシ</t>
    </rPh>
    <phoneticPr fontId="3"/>
  </si>
  <si>
    <t>足場種類
(どちらかの
タイプへ
数量記入)</t>
    <rPh sb="0" eb="2">
      <t>アシバ</t>
    </rPh>
    <rPh sb="2" eb="4">
      <t>シュルイ</t>
    </rPh>
    <rPh sb="17" eb="19">
      <t>スウリョウ</t>
    </rPh>
    <rPh sb="19" eb="21">
      <t>キニュウ</t>
    </rPh>
    <phoneticPr fontId="3"/>
  </si>
  <si>
    <r>
      <t xml:space="preserve">クランプ共通
</t>
    </r>
    <r>
      <rPr>
        <b/>
        <sz val="12"/>
        <color theme="1"/>
        <rFont val="游ゴシック"/>
        <family val="3"/>
        <charset val="128"/>
        <scheme val="minor"/>
      </rPr>
      <t>次世代含む</t>
    </r>
    <rPh sb="4" eb="6">
      <t>キョウツウ</t>
    </rPh>
    <rPh sb="7" eb="10">
      <t>ジセダイ</t>
    </rPh>
    <rPh sb="10" eb="11">
      <t>フク</t>
    </rPh>
    <phoneticPr fontId="3"/>
  </si>
  <si>
    <t>ハピネス(ｸﾗﾝﾌﾟ)</t>
  </si>
  <si>
    <t>ハピネス(ｸﾗﾝﾌﾟ)</t>
    <phoneticPr fontId="3"/>
  </si>
  <si>
    <t>⑤オプション
(必要時)</t>
    <rPh sb="8" eb="10">
      <t>ヒツヨウ</t>
    </rPh>
    <rPh sb="10" eb="11">
      <t>ジ</t>
    </rPh>
    <phoneticPr fontId="3"/>
  </si>
  <si>
    <t>④調整数
(必要時)</t>
    <rPh sb="1" eb="3">
      <t>チョウセイ</t>
    </rPh>
    <rPh sb="3" eb="4">
      <t>スウ</t>
    </rPh>
    <rPh sb="6" eb="8">
      <t>ヒツヨウ</t>
    </rPh>
    <rPh sb="8" eb="9">
      <t>ジ</t>
    </rPh>
    <phoneticPr fontId="3"/>
  </si>
  <si>
    <t>◆に反映</t>
    <rPh sb="2" eb="4">
      <t>ハンエイ</t>
    </rPh>
    <phoneticPr fontId="3"/>
  </si>
  <si>
    <t>◆OP品(手入力)</t>
    <rPh sb="3" eb="4">
      <t>ヒン</t>
    </rPh>
    <rPh sb="5" eb="6">
      <t>テ</t>
    </rPh>
    <rPh sb="6" eb="7">
      <t>ニュウ</t>
    </rPh>
    <rPh sb="7" eb="8">
      <t>リョク</t>
    </rPh>
    <phoneticPr fontId="3"/>
  </si>
  <si>
    <t>▶OP品(手入力)</t>
    <rPh sb="3" eb="4">
      <t>ヒン</t>
    </rPh>
    <rPh sb="5" eb="6">
      <t>テ</t>
    </rPh>
    <rPh sb="6" eb="7">
      <t>ニュウ</t>
    </rPh>
    <rPh sb="7" eb="8">
      <t>リョク</t>
    </rPh>
    <phoneticPr fontId="3"/>
  </si>
  <si>
    <t>▶に反映</t>
    <rPh sb="2" eb="4">
      <t>ハンエイ</t>
    </rPh>
    <phoneticPr fontId="3"/>
  </si>
  <si>
    <t>〃</t>
    <phoneticPr fontId="3"/>
  </si>
  <si>
    <t>〃</t>
    <phoneticPr fontId="3"/>
  </si>
  <si>
    <t>共通</t>
    <rPh sb="0" eb="2">
      <t>キョウツウ</t>
    </rPh>
    <phoneticPr fontId="3"/>
  </si>
  <si>
    <t>■OP品(手入力)</t>
    <rPh sb="3" eb="4">
      <t>ヒン</t>
    </rPh>
    <rPh sb="5" eb="6">
      <t>テ</t>
    </rPh>
    <rPh sb="6" eb="7">
      <t>ニュウ</t>
    </rPh>
    <rPh sb="7" eb="8">
      <t>リョク</t>
    </rPh>
    <phoneticPr fontId="3"/>
  </si>
  <si>
    <t>■に反映</t>
    <rPh sb="2" eb="4">
      <t>ハンエイ</t>
    </rPh>
    <phoneticPr fontId="3"/>
  </si>
  <si>
    <t>　OP品
　必要時
　手入力</t>
    <rPh sb="3" eb="4">
      <t>ヒン</t>
    </rPh>
    <rPh sb="6" eb="8">
      <t>ヒツヨウ</t>
    </rPh>
    <rPh sb="8" eb="9">
      <t>ジ</t>
    </rPh>
    <rPh sb="11" eb="12">
      <t>テ</t>
    </rPh>
    <rPh sb="12" eb="14">
      <t>ニュウリョク</t>
    </rPh>
    <phoneticPr fontId="3"/>
  </si>
  <si>
    <t>　　　 〃　　</t>
    <phoneticPr fontId="3"/>
  </si>
  <si>
    <t>発注書 未反映分
※別途連絡必要</t>
    <rPh sb="0" eb="3">
      <t>ハッチュウショ</t>
    </rPh>
    <rPh sb="4" eb="7">
      <t>ミハンエイ</t>
    </rPh>
    <rPh sb="7" eb="8">
      <t>ブン</t>
    </rPh>
    <rPh sb="10" eb="12">
      <t>ベット</t>
    </rPh>
    <rPh sb="12" eb="14">
      <t>レンラク</t>
    </rPh>
    <rPh sb="14" eb="16">
      <t>ヒツヨウ</t>
    </rPh>
    <phoneticPr fontId="3"/>
  </si>
  <si>
    <t>部材確認時 ↓○を選択(弊社仕様)</t>
    <rPh sb="0" eb="2">
      <t>ブザイ</t>
    </rPh>
    <rPh sb="2" eb="4">
      <t>カクニン</t>
    </rPh>
    <rPh sb="4" eb="5">
      <t>ジ</t>
    </rPh>
    <rPh sb="9" eb="11">
      <t>センタク</t>
    </rPh>
    <rPh sb="12" eb="14">
      <t>ヘイシャ</t>
    </rPh>
    <rPh sb="14" eb="16">
      <t>シヨウ</t>
    </rPh>
    <phoneticPr fontId="3"/>
  </si>
  <si>
    <t>現場名</t>
    <rPh sb="0" eb="2">
      <t>ゲンバ</t>
    </rPh>
    <rPh sb="2" eb="3">
      <t>メイ</t>
    </rPh>
    <phoneticPr fontId="15"/>
  </si>
  <si>
    <t>T E L</t>
    <phoneticPr fontId="15"/>
  </si>
  <si>
    <t>納入引取日</t>
    <rPh sb="0" eb="1">
      <t>オサム</t>
    </rPh>
    <rPh sb="1" eb="2">
      <t>イリ</t>
    </rPh>
    <rPh sb="2" eb="4">
      <t>ヒキトリ</t>
    </rPh>
    <rPh sb="4" eb="5">
      <t>ビ</t>
    </rPh>
    <phoneticPr fontId="15"/>
  </si>
  <si>
    <t>御社便</t>
    <rPh sb="0" eb="2">
      <t>オンシャ</t>
    </rPh>
    <phoneticPr fontId="15"/>
  </si>
  <si>
    <r>
      <rPr>
        <sz val="11"/>
        <rFont val="ＭＳ Ｐゴシック"/>
        <family val="3"/>
        <charset val="128"/>
      </rPr>
      <t>　</t>
    </r>
    <r>
      <rPr>
        <sz val="9"/>
        <rFont val="ＭＳ Ｐゴシック"/>
        <family val="3"/>
        <charset val="128"/>
      </rPr>
      <t>t車</t>
    </r>
    <r>
      <rPr>
        <sz val="8"/>
        <rFont val="ＭＳ Ｐゴシック"/>
        <family val="3"/>
        <charset val="128"/>
      </rPr>
      <t>×</t>
    </r>
    <rPh sb="2" eb="3">
      <t>シャ</t>
    </rPh>
    <phoneticPr fontId="15"/>
  </si>
  <si>
    <r>
      <rPr>
        <sz val="11"/>
        <rFont val="ＭＳ Ｐゴシック"/>
        <family val="3"/>
        <charset val="128"/>
      </rPr>
      <t>　</t>
    </r>
    <r>
      <rPr>
        <sz val="9"/>
        <rFont val="ＭＳ Ｐゴシック"/>
        <family val="3"/>
        <charset val="128"/>
      </rPr>
      <t>台</t>
    </r>
    <rPh sb="1" eb="2">
      <t>ダイ</t>
    </rPh>
    <phoneticPr fontId="26"/>
  </si>
  <si>
    <t>現場住所</t>
    <rPh sb="0" eb="2">
      <t>ゲンバ</t>
    </rPh>
    <rPh sb="2" eb="4">
      <t>ジュウショ</t>
    </rPh>
    <phoneticPr fontId="15"/>
  </si>
  <si>
    <t>ﾚﾝﾀﾙ期間</t>
    <rPh sb="4" eb="6">
      <t>キカン</t>
    </rPh>
    <phoneticPr fontId="15"/>
  </si>
  <si>
    <r>
      <t>　</t>
    </r>
    <r>
      <rPr>
        <sz val="10"/>
        <rFont val="ＭＳ Ｐゴシック"/>
        <family val="3"/>
        <charset val="128"/>
      </rPr>
      <t>日間</t>
    </r>
    <rPh sb="1" eb="3">
      <t>ニチカン</t>
    </rPh>
    <phoneticPr fontId="26"/>
  </si>
  <si>
    <t>※発注書反映なし・要追記</t>
    <rPh sb="9" eb="10">
      <t>ヨウ</t>
    </rPh>
    <rPh sb="10" eb="12">
      <t>ツイキ</t>
    </rPh>
    <phoneticPr fontId="3"/>
  </si>
  <si>
    <t>千葉柏センター</t>
    <rPh sb="0" eb="2">
      <t>チバ</t>
    </rPh>
    <rPh sb="2" eb="3">
      <t>カシワ</t>
    </rPh>
    <phoneticPr fontId="24"/>
  </si>
  <si>
    <t>277-0932</t>
  </si>
  <si>
    <t>千葉県柏市藤ヶ谷新田１０６－２</t>
  </si>
  <si>
    <t>04-7128-5194</t>
  </si>
  <si>
    <t>04-7128-5195</t>
  </si>
  <si>
    <t>神奈川藤沢センター</t>
    <rPh sb="0" eb="3">
      <t>カナガワ</t>
    </rPh>
    <rPh sb="3" eb="5">
      <t>フジサワ</t>
    </rPh>
    <phoneticPr fontId="1"/>
  </si>
  <si>
    <t>252-0824</t>
  </si>
  <si>
    <t>神奈川県藤沢市打戻２０１７</t>
  </si>
  <si>
    <t>0466-47-8081</t>
  </si>
  <si>
    <t>0466-47-8082</t>
  </si>
  <si>
    <t>神奈川相模原センター</t>
    <rPh sb="0" eb="3">
      <t>カナガワ</t>
    </rPh>
    <rPh sb="3" eb="6">
      <t>サガミハラ</t>
    </rPh>
    <phoneticPr fontId="1"/>
  </si>
  <si>
    <t>252-0114</t>
  </si>
  <si>
    <t>神奈川県相模原市緑区葉山島字奈良尾１２２７－１</t>
  </si>
  <si>
    <t>042-850-1161</t>
  </si>
  <si>
    <t>042-850-1162</t>
  </si>
  <si>
    <t>静岡富士センター</t>
    <rPh sb="0" eb="2">
      <t>シズオカ</t>
    </rPh>
    <rPh sb="2" eb="4">
      <t>フジ</t>
    </rPh>
    <phoneticPr fontId="1"/>
  </si>
  <si>
    <t>417-0803</t>
  </si>
  <si>
    <t>静岡県富士市桑崎８３０－２２</t>
  </si>
  <si>
    <t>0545-22-2555</t>
  </si>
  <si>
    <t>0545-22-2556</t>
  </si>
  <si>
    <t>愛知弥富センター</t>
    <rPh sb="0" eb="2">
      <t>アイチ</t>
    </rPh>
    <rPh sb="2" eb="4">
      <t>ヤトミ</t>
    </rPh>
    <phoneticPr fontId="1"/>
  </si>
  <si>
    <t>498-0042</t>
  </si>
  <si>
    <t>愛知県弥富市松名３丁目２１－１</t>
  </si>
  <si>
    <t>0567-68-5257</t>
  </si>
  <si>
    <t>0567-68-5258</t>
  </si>
  <si>
    <t>愛知一宮センター</t>
    <rPh sb="0" eb="2">
      <t>アイチ</t>
    </rPh>
    <rPh sb="2" eb="4">
      <t>イチノミヤ</t>
    </rPh>
    <phoneticPr fontId="1"/>
  </si>
  <si>
    <t>愛知県一宮市小信中島字柳枯草場９６４－１</t>
  </si>
  <si>
    <t>0586-64-1211</t>
  </si>
  <si>
    <t>0586-64-1221</t>
  </si>
  <si>
    <t>愛知みよしセンター</t>
    <rPh sb="0" eb="2">
      <t>アイチ</t>
    </rPh>
    <phoneticPr fontId="1"/>
  </si>
  <si>
    <t>470-0213</t>
  </si>
  <si>
    <t>愛知県みよし市打越町新池浦１０－５</t>
  </si>
  <si>
    <t>0561-33-1420</t>
  </si>
  <si>
    <t>0561-33-1421</t>
  </si>
  <si>
    <t>福井鯖江センター</t>
    <rPh sb="0" eb="2">
      <t>フクイ</t>
    </rPh>
    <rPh sb="2" eb="4">
      <t>サバエ</t>
    </rPh>
    <phoneticPr fontId="1"/>
  </si>
  <si>
    <t>916-0016</t>
  </si>
  <si>
    <t>福井県鯖江市神中町２丁目５０１－２６</t>
  </si>
  <si>
    <t>0778-52-8591</t>
  </si>
  <si>
    <t>0778-52-8592</t>
  </si>
  <si>
    <t>京都京田辺センター</t>
    <rPh sb="0" eb="2">
      <t>キョウト</t>
    </rPh>
    <rPh sb="2" eb="5">
      <t>キョウタナベ</t>
    </rPh>
    <phoneticPr fontId="1"/>
  </si>
  <si>
    <t>610-0323</t>
  </si>
  <si>
    <t>京都府京田辺市水取東光明谷２－１</t>
  </si>
  <si>
    <t>0774-68-0222</t>
  </si>
  <si>
    <t>0774-68-0223</t>
  </si>
  <si>
    <t>大阪和泉センター</t>
    <rPh sb="0" eb="2">
      <t>オオサカ</t>
    </rPh>
    <rPh sb="2" eb="4">
      <t>イズミ</t>
    </rPh>
    <phoneticPr fontId="1"/>
  </si>
  <si>
    <t xml:space="preserve">594-1134 </t>
  </si>
  <si>
    <t>大阪府和泉市大野町１０１８－１</t>
  </si>
  <si>
    <t>0725-99-3381</t>
  </si>
  <si>
    <t>0725-99-3382</t>
  </si>
  <si>
    <t>大阪羽曳野センター</t>
    <rPh sb="0" eb="2">
      <t>オオサカ</t>
    </rPh>
    <rPh sb="2" eb="5">
      <t>ハビキノ</t>
    </rPh>
    <phoneticPr fontId="1"/>
  </si>
  <si>
    <t xml:space="preserve">583-0862 </t>
  </si>
  <si>
    <t>大阪府羽曳野市尺度３８８－１</t>
  </si>
  <si>
    <t>072-956-5518</t>
  </si>
  <si>
    <t>072-956-5508</t>
  </si>
  <si>
    <t>兵庫三木センター</t>
    <rPh sb="0" eb="2">
      <t>ヒョウゴ</t>
    </rPh>
    <rPh sb="2" eb="4">
      <t>ミキ</t>
    </rPh>
    <phoneticPr fontId="1"/>
  </si>
  <si>
    <t xml:space="preserve">673-0435 </t>
  </si>
  <si>
    <t>兵庫県三木市別所町高木字大山９４９番地３００</t>
  </si>
  <si>
    <t>0794-88-8512</t>
  </si>
  <si>
    <t>0794-88-8513</t>
  </si>
  <si>
    <t>岡山倉敷センター</t>
    <rPh sb="0" eb="2">
      <t>オカヤマ</t>
    </rPh>
    <rPh sb="2" eb="4">
      <t>クラシキ</t>
    </rPh>
    <phoneticPr fontId="1"/>
  </si>
  <si>
    <t xml:space="preserve">712-8052 </t>
  </si>
  <si>
    <t>岡山県倉敷市松江４丁目１１７０－１</t>
    <rPh sb="0" eb="2">
      <t>オカヤマ</t>
    </rPh>
    <rPh sb="2" eb="3">
      <t>ケン</t>
    </rPh>
    <rPh sb="3" eb="5">
      <t>クラシキ</t>
    </rPh>
    <rPh sb="5" eb="6">
      <t>シ</t>
    </rPh>
    <rPh sb="6" eb="8">
      <t>マツエ</t>
    </rPh>
    <rPh sb="9" eb="11">
      <t>チョウメ</t>
    </rPh>
    <phoneticPr fontId="25"/>
  </si>
  <si>
    <t>086-486-5366</t>
  </si>
  <si>
    <t>086-486-5367</t>
  </si>
  <si>
    <t>佐賀県鳥栖市真木町１１３３－１</t>
  </si>
  <si>
    <t>熊本センター</t>
  </si>
  <si>
    <t>861-4225</t>
  </si>
  <si>
    <t>熊本県熊本市南区城南町東阿高１０９６－１</t>
  </si>
  <si>
    <t>0964-42-6721</t>
  </si>
  <si>
    <t>0964-42-6722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</si>
</sst>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日&quot;"/>
    <numFmt numFmtId="177" formatCode="yyyy&quot;年&quot;m&quot;月&quot;d&quot;日&quot;;@"/>
    <numFmt numFmtId="178" formatCode="0.0_ "/>
    <numFmt numFmtId="179" formatCode="#,##0_ "/>
    <numFmt numFmtId="180" formatCode="#,##0.0;[Red]\-#,##0.0"/>
    <numFmt numFmtId="181" formatCode="0_);[Red]\(0\)"/>
    <numFmt numFmtId="182" formatCode="#,##0_);[Red]\(#,##0\)"/>
    <numFmt numFmtId="183" formatCode="0.0_);[Red]\(0.0\)"/>
    <numFmt numFmtId="184" formatCode="#,##0.0_);[Red]\(#,##0.0\)"/>
    <numFmt numFmtId="185" formatCode="0.0"/>
    <numFmt numFmtId="186" formatCode="0_ ;[Red]\-0\ "/>
    <numFmt numFmtId="187" formatCode="[$-F800]dddd\,\ mmmm\ dd\,\ yyyy"/>
  </numFmts>
  <fonts count="52">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2"/>
      <color indexed="81"/>
      <name val="MS P ゴシック"/>
      <family val="3"/>
      <charset val="128"/>
    </font>
    <font>
      <sz val="14"/>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sz val="14"/>
      <name val="游ゴシック"/>
      <family val="3"/>
      <charset val="128"/>
      <scheme val="minor"/>
    </font>
    <font>
      <b/>
      <sz val="18"/>
      <color theme="1"/>
      <name val="游ゴシック"/>
      <family val="3"/>
      <charset val="128"/>
      <scheme val="minor"/>
    </font>
    <font>
      <b/>
      <sz val="14"/>
      <name val="游ゴシック"/>
      <family val="3"/>
      <charset val="128"/>
      <scheme val="minor"/>
    </font>
    <font>
      <sz val="11"/>
      <name val="ＭＳ Ｐゴシック"/>
      <family val="3"/>
      <charset val="128"/>
    </font>
    <font>
      <b/>
      <sz val="18"/>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11"/>
      <color theme="10"/>
      <name val="游ゴシック"/>
      <family val="3"/>
      <charset val="128"/>
      <scheme val="minor"/>
    </font>
    <font>
      <sz val="7"/>
      <name val="ＭＳ Ｐゴシック"/>
      <family val="3"/>
      <charset val="128"/>
    </font>
    <font>
      <b/>
      <sz val="14"/>
      <name val="ＭＳ Ｐゴシック"/>
      <family val="3"/>
      <charset val="128"/>
    </font>
    <font>
      <sz val="8"/>
      <name val="ＭＳ Ｐゴシック"/>
      <family val="3"/>
      <charset val="128"/>
    </font>
    <font>
      <sz val="22"/>
      <name val="ＭＳ Ｐゴシック"/>
      <family val="3"/>
      <charset val="128"/>
    </font>
    <font>
      <sz val="8.5"/>
      <name val="ＭＳ Ｐゴシック"/>
      <family val="3"/>
      <charset val="128"/>
    </font>
    <font>
      <b/>
      <sz val="9"/>
      <name val="ＭＳ Ｐゴシック"/>
      <family val="3"/>
      <charset val="128"/>
    </font>
    <font>
      <b/>
      <sz val="11"/>
      <name val="ＭＳ Ｐゴシック"/>
      <family val="3"/>
      <charset val="128"/>
    </font>
    <font>
      <sz val="6"/>
      <name val="游ゴシック"/>
      <family val="3"/>
      <charset val="128"/>
      <scheme val="minor"/>
    </font>
    <font>
      <b/>
      <sz val="10"/>
      <name val="ＭＳ Ｐゴシック"/>
      <family val="3"/>
      <charset val="128"/>
    </font>
    <font>
      <b/>
      <sz val="10"/>
      <color indexed="81"/>
      <name val="MS P ゴシック"/>
      <family val="3"/>
      <charset val="128"/>
    </font>
    <font>
      <sz val="14"/>
      <color rgb="FFFF0000"/>
      <name val="游ゴシック"/>
      <family val="3"/>
      <charset val="128"/>
      <scheme val="minor"/>
    </font>
    <font>
      <sz val="18"/>
      <color theme="1"/>
      <name val="游ゴシック"/>
      <family val="3"/>
      <charset val="128"/>
      <scheme val="minor"/>
    </font>
    <font>
      <sz val="16"/>
      <color theme="1"/>
      <name val="游ゴシック"/>
      <family val="3"/>
      <charset val="128"/>
      <scheme val="minor"/>
    </font>
    <font>
      <b/>
      <sz val="20"/>
      <color theme="1"/>
      <name val="游ゴシック"/>
      <family val="3"/>
      <charset val="128"/>
      <scheme val="minor"/>
    </font>
    <font>
      <sz val="13"/>
      <name val="游ゴシック"/>
      <family val="3"/>
      <charset val="128"/>
      <scheme val="minor"/>
    </font>
    <font>
      <b/>
      <sz val="13"/>
      <name val="游ゴシック"/>
      <family val="3"/>
      <charset val="128"/>
      <scheme val="minor"/>
    </font>
    <font>
      <sz val="13"/>
      <color theme="1"/>
      <name val="游ゴシック"/>
      <family val="3"/>
      <charset val="128"/>
      <scheme val="minor"/>
    </font>
    <font>
      <b/>
      <sz val="11"/>
      <color indexed="81"/>
      <name val="MS P ゴシック"/>
      <family val="3"/>
      <charset val="128"/>
    </font>
    <font>
      <b/>
      <sz val="12"/>
      <color rgb="FFFF0000"/>
      <name val="游ゴシック"/>
      <family val="3"/>
      <charset val="128"/>
      <scheme val="minor"/>
    </font>
    <font>
      <sz val="7.5"/>
      <name val="ＭＳ Ｐゴシック"/>
      <family val="3"/>
      <charset val="128"/>
    </font>
    <font>
      <b/>
      <sz val="12"/>
      <color theme="1"/>
      <name val="游ゴシック"/>
      <family val="3"/>
      <charset val="128"/>
      <scheme val="minor"/>
    </font>
    <font>
      <sz val="13"/>
      <color rgb="FFFF0000"/>
      <name val="游ゴシック"/>
      <family val="3"/>
      <charset val="128"/>
      <scheme val="minor"/>
    </font>
    <font>
      <b/>
      <sz val="15"/>
      <color theme="1"/>
      <name val="游ゴシック"/>
      <family val="3"/>
      <charset val="128"/>
      <scheme val="minor"/>
    </font>
    <font>
      <b/>
      <sz val="13"/>
      <color theme="1"/>
      <name val="游ゴシック"/>
      <family val="3"/>
      <charset val="128"/>
      <scheme val="minor"/>
    </font>
    <font>
      <b/>
      <sz val="16"/>
      <color theme="0"/>
      <name val="游ゴシック"/>
      <family val="3"/>
      <charset val="128"/>
      <scheme val="minor"/>
    </font>
    <font>
      <b/>
      <sz val="14"/>
      <color rgb="FF009900"/>
      <name val="游ゴシック"/>
      <family val="3"/>
      <charset val="128"/>
      <scheme val="minor"/>
    </font>
    <font>
      <b/>
      <sz val="16"/>
      <color rgb="FF009900"/>
      <name val="游ゴシック"/>
      <family val="3"/>
      <charset val="128"/>
      <scheme val="minor"/>
    </font>
    <font>
      <sz val="16"/>
      <color rgb="FFFF0000"/>
      <name val="游ゴシック"/>
      <family val="3"/>
      <charset val="128"/>
      <scheme val="minor"/>
    </font>
    <font>
      <b/>
      <sz val="12"/>
      <name val="ＭＳ Ｐゴシック"/>
      <family val="3"/>
      <charset val="128"/>
    </font>
    <font>
      <sz val="12"/>
      <name val="ＭＳ Ｐゴシック"/>
      <family val="3"/>
      <charset val="128"/>
    </font>
    <font>
      <b/>
      <sz val="8"/>
      <name val="ＭＳ Ｐゴシック"/>
      <family val="3"/>
      <charset val="128"/>
    </font>
    <font>
      <b/>
      <sz val="14"/>
      <color theme="0"/>
      <name val="游ゴシック"/>
      <family val="3"/>
      <charset val="128"/>
      <scheme val="minor"/>
    </font>
    <font>
      <b/>
      <sz val="9"/>
      <color indexed="81"/>
      <name val="MS P ゴシック"/>
      <family val="3"/>
      <charset val="128"/>
    </font>
  </fonts>
  <fills count="11">
    <fill>
      <patternFill patternType="none"/>
    </fill>
    <fill>
      <patternFill patternType="gray125"/>
    </fill>
    <fill>
      <patternFill patternType="solid">
        <fgColor rgb="FFFFCCFF"/>
        <bgColor indexed="64"/>
      </patternFill>
    </fill>
    <fill>
      <patternFill patternType="solid">
        <fgColor rgb="FFCCFFFF"/>
        <bgColor indexed="64"/>
      </patternFill>
    </fill>
    <fill>
      <patternFill patternType="solid">
        <fgColor rgb="FFFFFF66"/>
        <bgColor indexed="64"/>
      </patternFill>
    </fill>
    <fill>
      <patternFill patternType="solid">
        <fgColor rgb="FFCCCCFF"/>
        <bgColor indexed="64"/>
      </patternFill>
    </fill>
    <fill>
      <patternFill patternType="solid">
        <fgColor indexed="22"/>
        <bgColor indexed="64"/>
      </patternFill>
    </fill>
    <fill>
      <patternFill patternType="solid">
        <fgColor indexed="13"/>
        <bgColor indexed="64"/>
      </patternFill>
    </fill>
    <fill>
      <patternFill patternType="solid">
        <fgColor rgb="FF99FF99"/>
        <bgColor indexed="64"/>
      </patternFill>
    </fill>
    <fill>
      <patternFill patternType="solid">
        <fgColor rgb="FF009900"/>
        <bgColor indexed="64"/>
      </patternFill>
    </fill>
    <fill>
      <patternFill patternType="solid">
        <fgColor rgb="FFFF0000"/>
        <bgColor indexed="64"/>
      </patternFill>
    </fill>
  </fills>
  <borders count="14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double">
        <color auto="1"/>
      </left>
      <right style="double">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diagonal/>
    </border>
    <border>
      <left/>
      <right style="thin">
        <color auto="1"/>
      </right>
      <top/>
      <bottom style="thin">
        <color auto="1"/>
      </bottom>
      <diagonal/>
    </border>
    <border>
      <left style="thin">
        <color auto="1"/>
      </left>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double">
        <color auto="1"/>
      </right>
      <top/>
      <bottom style="medium">
        <color indexed="64"/>
      </bottom>
      <diagonal/>
    </border>
    <border>
      <left style="double">
        <color auto="1"/>
      </left>
      <right style="double">
        <color auto="1"/>
      </right>
      <top/>
      <bottom style="medium">
        <color indexed="64"/>
      </bottom>
      <diagonal/>
    </border>
    <border>
      <left style="double">
        <color auto="1"/>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auto="1"/>
      </top>
      <bottom style="thin">
        <color auto="1"/>
      </bottom>
      <diagonal/>
    </border>
    <border>
      <left style="medium">
        <color indexed="64"/>
      </left>
      <right/>
      <top style="medium">
        <color indexed="64"/>
      </top>
      <bottom style="medium">
        <color indexed="64"/>
      </bottom>
      <diagonal/>
    </border>
    <border>
      <left style="thin">
        <color auto="1"/>
      </left>
      <right style="thin">
        <color auto="1"/>
      </right>
      <top/>
      <bottom style="dotted">
        <color auto="1"/>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n">
        <color auto="1"/>
      </right>
      <top/>
      <bottom style="dotted">
        <color auto="1"/>
      </bottom>
      <diagonal/>
    </border>
    <border>
      <left style="thin">
        <color auto="1"/>
      </left>
      <right/>
      <top/>
      <bottom style="dotted">
        <color auto="1"/>
      </bottom>
      <diagonal/>
    </border>
    <border>
      <left style="thin">
        <color auto="1"/>
      </left>
      <right style="thin">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medium">
        <color indexed="64"/>
      </left>
      <right/>
      <top style="dotted">
        <color auto="1"/>
      </top>
      <bottom style="dotted">
        <color auto="1"/>
      </bottom>
      <diagonal/>
    </border>
    <border>
      <left style="thin">
        <color auto="1"/>
      </left>
      <right/>
      <top style="dotted">
        <color auto="1"/>
      </top>
      <bottom style="dotted">
        <color auto="1"/>
      </bottom>
      <diagonal/>
    </border>
    <border>
      <left style="thin">
        <color auto="1"/>
      </left>
      <right style="medium">
        <color indexed="64"/>
      </right>
      <top/>
      <bottom/>
      <diagonal/>
    </border>
    <border>
      <left style="medium">
        <color indexed="64"/>
      </left>
      <right style="medium">
        <color indexed="64"/>
      </right>
      <top style="dotted">
        <color auto="1"/>
      </top>
      <bottom style="medium">
        <color indexed="64"/>
      </bottom>
      <diagonal/>
    </border>
    <border>
      <left style="medium">
        <color indexed="64"/>
      </left>
      <right style="medium">
        <color indexed="64"/>
      </right>
      <top style="medium">
        <color indexed="64"/>
      </top>
      <bottom/>
      <diagonal/>
    </border>
    <border>
      <left style="medium">
        <color indexed="64"/>
      </left>
      <right/>
      <top/>
      <bottom style="dotted">
        <color indexed="64"/>
      </bottom>
      <diagonal/>
    </border>
    <border>
      <left style="medium">
        <color indexed="64"/>
      </left>
      <right style="medium">
        <color indexed="64"/>
      </right>
      <top/>
      <bottom/>
      <diagonal/>
    </border>
    <border>
      <left style="thin">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indexed="64"/>
      </left>
      <right style="thin">
        <color indexed="64"/>
      </right>
      <top/>
      <bottom/>
      <diagonal/>
    </border>
    <border>
      <left style="thin">
        <color auto="1"/>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bottom style="dotted">
        <color indexed="64"/>
      </bottom>
      <diagonal/>
    </border>
    <border>
      <left/>
      <right/>
      <top/>
      <bottom style="dotted">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auto="1"/>
      </right>
      <top style="dotted">
        <color auto="1"/>
      </top>
      <bottom style="dotted">
        <color auto="1"/>
      </bottom>
      <diagonal/>
    </border>
    <border>
      <left style="medium">
        <color indexed="64"/>
      </left>
      <right style="medium">
        <color indexed="64"/>
      </right>
      <top style="dotted">
        <color auto="1"/>
      </top>
      <bottom/>
      <diagonal/>
    </border>
    <border>
      <left style="thin">
        <color auto="1"/>
      </left>
      <right style="thin">
        <color auto="1"/>
      </right>
      <top style="dotted">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auto="1"/>
      </top>
      <bottom style="dotted">
        <color auto="1"/>
      </bottom>
      <diagonal/>
    </border>
    <border>
      <left/>
      <right/>
      <top style="medium">
        <color indexed="64"/>
      </top>
      <bottom style="medium">
        <color indexed="64"/>
      </bottom>
      <diagonal/>
    </border>
    <border>
      <left/>
      <right/>
      <top style="dotted">
        <color auto="1"/>
      </top>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style="medium">
        <color indexed="64"/>
      </left>
      <right/>
      <top style="dotted">
        <color auto="1"/>
      </top>
      <bottom/>
      <diagonal/>
    </border>
    <border>
      <left style="double">
        <color indexed="64"/>
      </left>
      <right style="medium">
        <color indexed="64"/>
      </right>
      <top style="medium">
        <color indexed="64"/>
      </top>
      <bottom style="dotted">
        <color indexed="64"/>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style="dotted">
        <color indexed="64"/>
      </top>
      <bottom style="medium">
        <color indexed="64"/>
      </bottom>
      <diagonal/>
    </border>
    <border>
      <left style="double">
        <color indexed="64"/>
      </left>
      <right style="medium">
        <color indexed="64"/>
      </right>
      <top style="dotted">
        <color indexed="64"/>
      </top>
      <bottom/>
      <diagonal/>
    </border>
    <border>
      <left style="double">
        <color indexed="64"/>
      </left>
      <right style="medium">
        <color indexed="64"/>
      </right>
      <top/>
      <bottom style="dotted">
        <color indexed="64"/>
      </bottom>
      <diagonal/>
    </border>
    <border>
      <left style="dotted">
        <color auto="1"/>
      </left>
      <right style="dotted">
        <color auto="1"/>
      </right>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style="medium">
        <color indexed="64"/>
      </left>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dotted">
        <color auto="1"/>
      </top>
      <bottom style="thin">
        <color indexed="64"/>
      </bottom>
      <diagonal/>
    </border>
    <border>
      <left style="medium">
        <color indexed="64"/>
      </left>
      <right/>
      <top style="dotted">
        <color auto="1"/>
      </top>
      <bottom style="thin">
        <color indexed="64"/>
      </bottom>
      <diagonal/>
    </border>
    <border>
      <left style="double">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top/>
      <bottom/>
      <diagonal/>
    </border>
    <border>
      <left style="double">
        <color indexed="64"/>
      </left>
      <right style="medium">
        <color indexed="64"/>
      </right>
      <top/>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thin">
        <color auto="1"/>
      </right>
      <top/>
      <bottom style="medium">
        <color indexed="64"/>
      </bottom>
      <diagonal/>
    </border>
    <border>
      <left style="thin">
        <color auto="1"/>
      </left>
      <right/>
      <top/>
      <bottom style="medium">
        <color indexed="64"/>
      </bottom>
      <diagonal/>
    </border>
    <border>
      <left style="double">
        <color auto="1"/>
      </left>
      <right/>
      <top style="thin">
        <color auto="1"/>
      </top>
      <bottom style="thin">
        <color indexed="64"/>
      </bottom>
      <diagonal/>
    </border>
    <border>
      <left style="double">
        <color auto="1"/>
      </left>
      <right/>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double">
        <color auto="1"/>
      </right>
      <top/>
      <bottom/>
      <diagonal/>
    </border>
    <border>
      <left style="double">
        <color auto="1"/>
      </left>
      <right style="double">
        <color auto="1"/>
      </right>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double">
        <color auto="1"/>
      </left>
      <right style="double">
        <color auto="1"/>
      </right>
      <top style="medium">
        <color indexed="64"/>
      </top>
      <bottom style="medium">
        <color indexed="64"/>
      </bottom>
      <diagonal/>
    </border>
    <border>
      <left style="double">
        <color indexed="64"/>
      </left>
      <right style="medium">
        <color indexed="64"/>
      </right>
      <top style="medium">
        <color indexed="64"/>
      </top>
      <bottom/>
      <diagonal/>
    </border>
    <border diagonalDown="1">
      <left style="medium">
        <color indexed="64"/>
      </left>
      <right style="medium">
        <color indexed="64"/>
      </right>
      <top style="thin">
        <color auto="1"/>
      </top>
      <bottom style="medium">
        <color indexed="64"/>
      </bottom>
      <diagonal style="thin">
        <color indexed="64"/>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thin">
        <color auto="1"/>
      </right>
      <top/>
      <bottom style="dotted">
        <color auto="1"/>
      </bottom>
      <diagonal/>
    </border>
    <border>
      <left/>
      <right style="thin">
        <color auto="1"/>
      </right>
      <top style="dotted">
        <color auto="1"/>
      </top>
      <bottom/>
      <diagonal/>
    </border>
  </borders>
  <cellStyleXfs count="6">
    <xf numFmtId="0" fontId="0" fillId="0" borderId="0">
      <alignment vertical="center"/>
    </xf>
    <xf numFmtId="0" fontId="13" fillId="0" borderId="0">
      <alignment vertical="center"/>
    </xf>
    <xf numFmtId="0" fontId="4" fillId="0" borderId="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 fillId="0" borderId="0">
      <alignment vertical="center"/>
    </xf>
  </cellStyleXfs>
  <cellXfs count="485">
    <xf numFmtId="0" fontId="0" fillId="0" borderId="0" xfId="0">
      <alignment vertical="center"/>
    </xf>
    <xf numFmtId="0" fontId="7" fillId="0" borderId="0" xfId="1" applyFont="1" applyAlignment="1">
      <alignment horizontal="left" vertical="center"/>
    </xf>
    <xf numFmtId="0" fontId="7" fillId="0" borderId="0" xfId="1" applyFont="1" applyAlignment="1">
      <alignment horizontal="center" vertical="center"/>
    </xf>
    <xf numFmtId="0" fontId="7" fillId="0" borderId="0" xfId="1" applyFont="1">
      <alignment vertical="center"/>
    </xf>
    <xf numFmtId="0" fontId="7" fillId="0" borderId="1" xfId="2" applyFont="1" applyBorder="1" applyAlignment="1">
      <alignment horizontal="center" vertical="center"/>
    </xf>
    <xf numFmtId="0" fontId="7" fillId="0" borderId="1" xfId="1" applyFont="1" applyBorder="1" applyAlignment="1">
      <alignment horizontal="center" vertical="center"/>
    </xf>
    <xf numFmtId="0" fontId="7" fillId="0" borderId="79" xfId="2" applyFont="1" applyBorder="1" applyAlignment="1">
      <alignment horizontal="center" vertical="center"/>
    </xf>
    <xf numFmtId="0" fontId="7" fillId="0" borderId="79" xfId="2" applyFont="1" applyBorder="1" applyAlignment="1">
      <alignment vertical="center" wrapText="1"/>
    </xf>
    <xf numFmtId="0" fontId="7" fillId="0" borderId="79" xfId="1" applyFont="1" applyBorder="1" applyAlignment="1">
      <alignment horizontal="center" vertical="center"/>
    </xf>
    <xf numFmtId="0" fontId="7" fillId="0" borderId="48" xfId="2" applyFont="1" applyBorder="1" applyAlignment="1">
      <alignment horizontal="center" vertical="center"/>
    </xf>
    <xf numFmtId="0" fontId="7" fillId="0" borderId="48" xfId="2" applyFont="1" applyBorder="1">
      <alignment vertical="center"/>
    </xf>
    <xf numFmtId="0" fontId="7" fillId="0" borderId="48" xfId="1" applyFont="1" applyBorder="1" applyAlignment="1">
      <alignment horizontal="center" vertical="center"/>
    </xf>
    <xf numFmtId="0" fontId="7" fillId="0" borderId="75" xfId="2" applyFont="1" applyBorder="1" applyAlignment="1">
      <alignment horizontal="center" vertical="center"/>
    </xf>
    <xf numFmtId="0" fontId="7" fillId="0" borderId="75" xfId="2" applyFont="1" applyBorder="1">
      <alignment vertical="center"/>
    </xf>
    <xf numFmtId="0" fontId="7" fillId="0" borderId="59" xfId="2" applyFont="1" applyBorder="1" applyAlignment="1">
      <alignment horizontal="center" vertical="center"/>
    </xf>
    <xf numFmtId="0" fontId="7" fillId="0" borderId="59" xfId="2" applyFont="1" applyBorder="1">
      <alignment vertical="center"/>
    </xf>
    <xf numFmtId="0" fontId="7" fillId="0" borderId="0" xfId="1" applyFont="1" applyAlignment="1">
      <alignment horizontal="right" vertical="center"/>
    </xf>
    <xf numFmtId="0" fontId="7" fillId="0" borderId="17" xfId="2" applyFont="1" applyBorder="1" applyAlignment="1">
      <alignment horizontal="center" vertical="center"/>
    </xf>
    <xf numFmtId="0" fontId="7" fillId="0" borderId="17" xfId="2" applyFont="1" applyBorder="1">
      <alignment vertical="center"/>
    </xf>
    <xf numFmtId="0" fontId="7" fillId="0" borderId="64" xfId="2" applyFont="1" applyBorder="1" applyAlignment="1">
      <alignment horizontal="center" vertical="center"/>
    </xf>
    <xf numFmtId="0" fontId="7" fillId="0" borderId="75" xfId="1" applyFont="1" applyBorder="1" applyAlignment="1">
      <alignment horizontal="center" vertical="center"/>
    </xf>
    <xf numFmtId="0" fontId="7" fillId="0" borderId="43" xfId="5" applyFont="1" applyBorder="1" applyAlignment="1">
      <alignment horizontal="center" vertical="center"/>
    </xf>
    <xf numFmtId="0" fontId="7" fillId="0" borderId="43" xfId="2" applyFont="1" applyBorder="1" applyAlignment="1">
      <alignment horizontal="center" vertical="center"/>
    </xf>
    <xf numFmtId="0" fontId="7" fillId="0" borderId="43" xfId="1" applyFont="1" applyBorder="1" applyAlignment="1">
      <alignment horizontal="center" vertical="center"/>
    </xf>
    <xf numFmtId="0" fontId="7" fillId="0" borderId="43" xfId="2" applyFont="1" applyBorder="1">
      <alignment vertical="center"/>
    </xf>
    <xf numFmtId="0" fontId="7" fillId="0" borderId="75" xfId="5" applyFont="1" applyBorder="1" applyAlignment="1">
      <alignment horizontal="center" vertical="center"/>
    </xf>
    <xf numFmtId="0" fontId="7" fillId="0" borderId="48" xfId="5" applyFont="1" applyBorder="1" applyAlignment="1">
      <alignment horizontal="center" vertical="center"/>
    </xf>
    <xf numFmtId="0" fontId="7" fillId="0" borderId="59" xfId="1" applyFont="1" applyBorder="1" applyAlignment="1">
      <alignment horizontal="center" vertical="center"/>
    </xf>
    <xf numFmtId="0" fontId="7" fillId="0" borderId="59" xfId="5" applyFont="1" applyBorder="1" applyAlignment="1">
      <alignment horizontal="center" vertical="center"/>
    </xf>
    <xf numFmtId="0" fontId="2" fillId="2" borderId="68" xfId="0" applyFont="1" applyFill="1" applyBorder="1" applyAlignment="1" applyProtection="1">
      <alignment horizontal="right" vertical="center"/>
      <protection locked="0"/>
    </xf>
    <xf numFmtId="0" fontId="2" fillId="2" borderId="55" xfId="0" applyFont="1" applyFill="1" applyBorder="1" applyAlignment="1" applyProtection="1">
      <alignment horizontal="right" vertical="center"/>
      <protection locked="0"/>
    </xf>
    <xf numFmtId="0" fontId="2" fillId="2" borderId="69" xfId="0" applyFont="1" applyFill="1" applyBorder="1" applyAlignment="1" applyProtection="1">
      <alignment horizontal="right" vertical="center"/>
      <protection locked="0"/>
    </xf>
    <xf numFmtId="179" fontId="2" fillId="2" borderId="113" xfId="0" applyNumberFormat="1" applyFont="1" applyFill="1" applyBorder="1" applyProtection="1">
      <alignment vertical="center"/>
      <protection locked="0"/>
    </xf>
    <xf numFmtId="179" fontId="2" fillId="2" borderId="118" xfId="0" applyNumberFormat="1" applyFont="1" applyFill="1" applyBorder="1" applyProtection="1">
      <alignment vertical="center"/>
      <protection locked="0"/>
    </xf>
    <xf numFmtId="179" fontId="2" fillId="2" borderId="52" xfId="0" applyNumberFormat="1" applyFont="1" applyFill="1" applyBorder="1" applyProtection="1">
      <alignment vertical="center"/>
      <protection locked="0"/>
    </xf>
    <xf numFmtId="179" fontId="2" fillId="2" borderId="121" xfId="0" applyNumberFormat="1" applyFont="1" applyFill="1" applyBorder="1" applyProtection="1">
      <alignment vertical="center"/>
      <protection locked="0"/>
    </xf>
    <xf numFmtId="179" fontId="2" fillId="2" borderId="123" xfId="0" applyNumberFormat="1" applyFont="1" applyFill="1" applyBorder="1" applyProtection="1">
      <alignment vertical="center"/>
      <protection locked="0"/>
    </xf>
    <xf numFmtId="179" fontId="2" fillId="2" borderId="57" xfId="0" applyNumberFormat="1" applyFont="1" applyFill="1" applyBorder="1" applyProtection="1">
      <alignment vertical="center"/>
      <protection locked="0"/>
    </xf>
    <xf numFmtId="179" fontId="2" fillId="2" borderId="89" xfId="0" applyNumberFormat="1" applyFont="1" applyFill="1" applyBorder="1" applyProtection="1">
      <alignment vertical="center"/>
      <protection locked="0"/>
    </xf>
    <xf numFmtId="182" fontId="16" fillId="0" borderId="48" xfId="1" applyNumberFormat="1" applyFont="1" applyBorder="1" applyProtection="1">
      <alignment vertical="center"/>
      <protection locked="0"/>
    </xf>
    <xf numFmtId="182" fontId="25" fillId="0" borderId="17" xfId="2" applyNumberFormat="1" applyFont="1" applyBorder="1" applyProtection="1">
      <alignment vertical="center"/>
      <protection locked="0"/>
    </xf>
    <xf numFmtId="179" fontId="16" fillId="0" borderId="57" xfId="1" applyNumberFormat="1" applyFont="1" applyBorder="1" applyProtection="1">
      <alignment vertical="center"/>
      <protection locked="0"/>
    </xf>
    <xf numFmtId="179" fontId="16" fillId="0" borderId="66" xfId="1" applyNumberFormat="1" applyFont="1" applyBorder="1" applyProtection="1">
      <alignment vertical="center"/>
      <protection locked="0"/>
    </xf>
    <xf numFmtId="184" fontId="16" fillId="0" borderId="53" xfId="1" applyNumberFormat="1" applyFont="1" applyBorder="1" applyProtection="1">
      <alignment vertical="center"/>
      <protection locked="0"/>
    </xf>
    <xf numFmtId="184" fontId="16" fillId="0" borderId="48" xfId="4" applyNumberFormat="1" applyFont="1" applyBorder="1" applyProtection="1">
      <alignment vertical="center"/>
      <protection locked="0"/>
    </xf>
    <xf numFmtId="184" fontId="17" fillId="0" borderId="65" xfId="2" applyNumberFormat="1" applyFont="1" applyBorder="1" applyProtection="1">
      <alignment vertical="center"/>
      <protection locked="0"/>
    </xf>
    <xf numFmtId="184" fontId="17" fillId="0" borderId="64" xfId="2" applyNumberFormat="1" applyFont="1" applyBorder="1" applyAlignment="1" applyProtection="1">
      <alignment horizontal="right" vertical="center"/>
      <protection locked="0"/>
    </xf>
    <xf numFmtId="0" fontId="2" fillId="2" borderId="127"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12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183" fontId="16" fillId="0" borderId="79" xfId="4" applyNumberFormat="1" applyFont="1" applyBorder="1" applyProtection="1">
      <alignment vertical="center"/>
    </xf>
    <xf numFmtId="184" fontId="16" fillId="0" borderId="79" xfId="4" applyNumberFormat="1" applyFont="1" applyBorder="1" applyProtection="1">
      <alignment vertical="center"/>
    </xf>
    <xf numFmtId="183" fontId="16" fillId="0" borderId="17" xfId="4" applyNumberFormat="1" applyFont="1" applyBorder="1" applyProtection="1">
      <alignment vertical="center"/>
    </xf>
    <xf numFmtId="184" fontId="16" fillId="0" borderId="48" xfId="4" applyNumberFormat="1" applyFont="1" applyBorder="1" applyProtection="1">
      <alignment vertical="center"/>
    </xf>
    <xf numFmtId="183" fontId="16" fillId="0" borderId="48" xfId="4" applyNumberFormat="1" applyFont="1" applyBorder="1" applyProtection="1">
      <alignment vertical="center"/>
    </xf>
    <xf numFmtId="184" fontId="16" fillId="0" borderId="59" xfId="4" applyNumberFormat="1" applyFont="1" applyBorder="1" applyProtection="1">
      <alignment vertical="center"/>
    </xf>
    <xf numFmtId="184" fontId="16" fillId="0" borderId="43" xfId="4" applyNumberFormat="1" applyFont="1" applyBorder="1" applyProtection="1">
      <alignment vertical="center"/>
    </xf>
    <xf numFmtId="183" fontId="16" fillId="0" borderId="59" xfId="4" applyNumberFormat="1" applyFont="1" applyBorder="1" applyProtection="1">
      <alignment vertical="center"/>
    </xf>
    <xf numFmtId="38" fontId="16" fillId="0" borderId="82" xfId="4" applyFont="1" applyBorder="1" applyAlignment="1" applyProtection="1">
      <alignment horizontal="right" vertical="center"/>
    </xf>
    <xf numFmtId="38" fontId="16" fillId="0" borderId="71" xfId="4" applyFont="1" applyBorder="1" applyAlignment="1" applyProtection="1">
      <alignment horizontal="right" vertical="center"/>
    </xf>
    <xf numFmtId="180" fontId="27" fillId="7" borderId="17" xfId="4" applyNumberFormat="1" applyFont="1" applyFill="1" applyBorder="1" applyAlignment="1" applyProtection="1">
      <alignment vertical="center" shrinkToFit="1"/>
    </xf>
    <xf numFmtId="0" fontId="8" fillId="2" borderId="131" xfId="0" applyFont="1" applyFill="1" applyBorder="1" applyAlignment="1" applyProtection="1">
      <alignment horizontal="center" vertical="center"/>
      <protection locked="0"/>
    </xf>
    <xf numFmtId="183" fontId="16" fillId="0" borderId="0" xfId="4" applyNumberFormat="1" applyFont="1" applyBorder="1" applyProtection="1">
      <alignment vertical="center"/>
    </xf>
    <xf numFmtId="180" fontId="27" fillId="7" borderId="0" xfId="4" applyNumberFormat="1" applyFont="1" applyFill="1" applyBorder="1" applyAlignment="1" applyProtection="1">
      <alignment vertical="center" shrinkToFit="1"/>
    </xf>
    <xf numFmtId="0" fontId="11" fillId="2" borderId="134" xfId="0" applyFont="1" applyFill="1" applyBorder="1" applyAlignment="1" applyProtection="1">
      <alignment horizontal="center" vertical="center"/>
      <protection locked="0"/>
    </xf>
    <xf numFmtId="0" fontId="11" fillId="2" borderId="135" xfId="0" applyFont="1" applyFill="1" applyBorder="1" applyAlignment="1" applyProtection="1">
      <alignment horizontal="center" vertical="center"/>
      <protection locked="0"/>
    </xf>
    <xf numFmtId="0" fontId="11" fillId="2" borderId="136" xfId="0"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186" fontId="2" fillId="2" borderId="57" xfId="0" applyNumberFormat="1" applyFont="1" applyFill="1" applyBorder="1" applyProtection="1">
      <alignment vertical="center"/>
      <protection locked="0"/>
    </xf>
    <xf numFmtId="186" fontId="2" fillId="2" borderId="52" xfId="0" applyNumberFormat="1" applyFont="1" applyFill="1" applyBorder="1" applyProtection="1">
      <alignment vertical="center"/>
      <protection locked="0"/>
    </xf>
    <xf numFmtId="186" fontId="2" fillId="2" borderId="89" xfId="0" applyNumberFormat="1" applyFont="1" applyFill="1" applyBorder="1" applyProtection="1">
      <alignment vertical="center"/>
      <protection locked="0"/>
    </xf>
    <xf numFmtId="186" fontId="2" fillId="2" borderId="29" xfId="0" applyNumberFormat="1" applyFont="1" applyFill="1" applyBorder="1" applyProtection="1">
      <alignment vertical="center"/>
      <protection locked="0"/>
    </xf>
    <xf numFmtId="186" fontId="2" fillId="2" borderId="86" xfId="0" applyNumberFormat="1" applyFont="1" applyFill="1" applyBorder="1" applyProtection="1">
      <alignment vertical="center"/>
      <protection locked="0"/>
    </xf>
    <xf numFmtId="0" fontId="48" fillId="0" borderId="8" xfId="0" applyFont="1" applyBorder="1" applyAlignment="1" applyProtection="1">
      <alignment horizontal="center" vertical="center" shrinkToFit="1"/>
      <protection locked="0"/>
    </xf>
    <xf numFmtId="0" fontId="48" fillId="0" borderId="1" xfId="0" applyFont="1" applyBorder="1" applyAlignment="1" applyProtection="1">
      <alignment horizontal="center" vertical="center" shrinkToFit="1"/>
      <protection locked="0"/>
    </xf>
    <xf numFmtId="187" fontId="48" fillId="0" borderId="1" xfId="0" applyNumberFormat="1" applyFont="1" applyBorder="1" applyAlignment="1" applyProtection="1">
      <alignment horizontal="center" vertical="center" shrinkToFit="1"/>
      <protection locked="0"/>
    </xf>
    <xf numFmtId="0" fontId="16" fillId="0" borderId="24" xfId="0" applyFont="1" applyBorder="1" applyAlignment="1" applyProtection="1">
      <alignment horizontal="right" vertical="center" shrinkToFit="1"/>
      <protection locked="0"/>
    </xf>
    <xf numFmtId="0" fontId="16" fillId="0" borderId="26" xfId="0" applyFont="1" applyBorder="1" applyAlignment="1" applyProtection="1">
      <alignment horizontal="right" vertical="center" shrinkToFit="1"/>
      <protection locked="0"/>
    </xf>
    <xf numFmtId="0" fontId="17" fillId="0" borderId="0" xfId="1" applyFont="1" applyAlignment="1">
      <alignment horizontal="center" vertical="center"/>
    </xf>
    <xf numFmtId="0" fontId="17" fillId="0" borderId="0" xfId="2" applyFont="1">
      <alignment vertical="center"/>
    </xf>
    <xf numFmtId="0" fontId="17" fillId="0" borderId="0" xfId="1" applyFont="1">
      <alignment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22" fillId="0" borderId="0" xfId="2" applyFont="1">
      <alignment vertical="center"/>
    </xf>
    <xf numFmtId="0" fontId="49" fillId="0" borderId="1" xfId="0" applyFont="1" applyBorder="1" applyAlignment="1">
      <alignment horizontal="center" vertical="center"/>
    </xf>
    <xf numFmtId="0" fontId="23" fillId="0" borderId="0" xfId="1" applyFont="1">
      <alignment vertical="center"/>
    </xf>
    <xf numFmtId="0" fontId="24" fillId="6" borderId="26" xfId="1" applyFont="1" applyFill="1" applyBorder="1" applyAlignment="1">
      <alignment horizontal="center" vertical="center"/>
    </xf>
    <xf numFmtId="0" fontId="24" fillId="6" borderId="1" xfId="1" applyFont="1" applyFill="1" applyBorder="1" applyAlignment="1">
      <alignment horizontal="center" vertical="center"/>
    </xf>
    <xf numFmtId="0" fontId="24" fillId="6" borderId="8" xfId="1" applyFont="1" applyFill="1" applyBorder="1" applyAlignment="1">
      <alignment horizontal="center" vertical="center"/>
    </xf>
    <xf numFmtId="0" fontId="24" fillId="0" borderId="0" xfId="1" applyFont="1" applyAlignment="1">
      <alignment horizontal="center" vertical="center"/>
    </xf>
    <xf numFmtId="0" fontId="17" fillId="0" borderId="0" xfId="2" applyFont="1" applyAlignment="1">
      <alignment horizontal="center" vertical="center"/>
    </xf>
    <xf numFmtId="0" fontId="17" fillId="0" borderId="78" xfId="1" applyFont="1" applyBorder="1" applyAlignment="1">
      <alignment horizontal="center" vertical="center"/>
    </xf>
    <xf numFmtId="181" fontId="16" fillId="0" borderId="79" xfId="1" applyNumberFormat="1" applyFont="1" applyBorder="1">
      <alignment vertical="center"/>
    </xf>
    <xf numFmtId="183" fontId="16" fillId="0" borderId="76" xfId="1" applyNumberFormat="1" applyFont="1" applyBorder="1">
      <alignment vertical="center"/>
    </xf>
    <xf numFmtId="182" fontId="16" fillId="0" borderId="79" xfId="1" applyNumberFormat="1" applyFont="1" applyBorder="1">
      <alignment vertical="center"/>
    </xf>
    <xf numFmtId="184" fontId="16" fillId="0" borderId="79" xfId="1" applyNumberFormat="1" applyFont="1" applyBorder="1">
      <alignment vertical="center"/>
    </xf>
    <xf numFmtId="178" fontId="17" fillId="0" borderId="0" xfId="1" applyNumberFormat="1" applyFont="1">
      <alignment vertical="center"/>
    </xf>
    <xf numFmtId="0" fontId="13" fillId="0" borderId="0" xfId="1">
      <alignment vertical="center"/>
    </xf>
    <xf numFmtId="0" fontId="17" fillId="0" borderId="21" xfId="1" applyFont="1" applyBorder="1" applyAlignment="1">
      <alignment horizontal="center" vertical="center"/>
    </xf>
    <xf numFmtId="181" fontId="16" fillId="0" borderId="17" xfId="1" applyNumberFormat="1" applyFont="1" applyBorder="1">
      <alignment vertical="center"/>
    </xf>
    <xf numFmtId="183" fontId="16" fillId="0" borderId="22" xfId="1" applyNumberFormat="1" applyFont="1" applyBorder="1">
      <alignment vertical="center"/>
    </xf>
    <xf numFmtId="182" fontId="16" fillId="0" borderId="48" xfId="1" applyNumberFormat="1" applyFont="1" applyBorder="1">
      <alignment vertical="center"/>
    </xf>
    <xf numFmtId="184" fontId="16" fillId="0" borderId="48" xfId="1" applyNumberFormat="1" applyFont="1" applyBorder="1">
      <alignment vertical="center"/>
    </xf>
    <xf numFmtId="0" fontId="17" fillId="0" borderId="78" xfId="1" applyFont="1" applyBorder="1" applyAlignment="1">
      <alignment horizontal="center" vertical="center" shrinkToFit="1"/>
    </xf>
    <xf numFmtId="0" fontId="17" fillId="0" borderId="73" xfId="1" applyFont="1" applyBorder="1" applyAlignment="1">
      <alignment horizontal="center" vertical="center" shrinkToFit="1"/>
    </xf>
    <xf numFmtId="181" fontId="16" fillId="0" borderId="48" xfId="1" applyNumberFormat="1" applyFont="1" applyBorder="1">
      <alignment vertical="center"/>
    </xf>
    <xf numFmtId="183" fontId="16" fillId="0" borderId="53" xfId="1" applyNumberFormat="1" applyFont="1" applyBorder="1">
      <alignment vertical="center"/>
    </xf>
    <xf numFmtId="182" fontId="16" fillId="0" borderId="59" xfId="1" applyNumberFormat="1" applyFont="1" applyBorder="1">
      <alignment vertical="center"/>
    </xf>
    <xf numFmtId="184" fontId="16" fillId="0" borderId="59" xfId="1" applyNumberFormat="1" applyFont="1" applyBorder="1">
      <alignment vertical="center"/>
    </xf>
    <xf numFmtId="183" fontId="16" fillId="0" borderId="48" xfId="1" applyNumberFormat="1" applyFont="1" applyBorder="1">
      <alignment vertical="center"/>
    </xf>
    <xf numFmtId="182" fontId="16" fillId="0" borderId="70" xfId="1" applyNumberFormat="1" applyFont="1" applyBorder="1">
      <alignment vertical="center"/>
    </xf>
    <xf numFmtId="184" fontId="16" fillId="0" borderId="43" xfId="1" applyNumberFormat="1" applyFont="1" applyBorder="1">
      <alignment vertical="center"/>
    </xf>
    <xf numFmtId="0" fontId="17" fillId="0" borderId="81" xfId="1" applyFont="1" applyBorder="1" applyAlignment="1">
      <alignment horizontal="center" vertical="center" shrinkToFit="1"/>
    </xf>
    <xf numFmtId="181" fontId="16" fillId="0" borderId="59" xfId="1" applyNumberFormat="1" applyFont="1" applyBorder="1">
      <alignment vertical="center"/>
    </xf>
    <xf numFmtId="183" fontId="16" fillId="0" borderId="59" xfId="1" applyNumberFormat="1" applyFont="1" applyBorder="1">
      <alignment vertical="center"/>
    </xf>
    <xf numFmtId="183" fontId="16" fillId="0" borderId="79" xfId="1" applyNumberFormat="1" applyFont="1" applyBorder="1">
      <alignment vertical="center"/>
    </xf>
    <xf numFmtId="182" fontId="16" fillId="0" borderId="63" xfId="1" applyNumberFormat="1" applyFont="1" applyBorder="1">
      <alignment vertical="center"/>
    </xf>
    <xf numFmtId="0" fontId="17" fillId="0" borderId="73" xfId="1" applyFont="1" applyBorder="1" applyAlignment="1">
      <alignment horizontal="center" vertical="center"/>
    </xf>
    <xf numFmtId="183" fontId="16" fillId="0" borderId="63" xfId="1" applyNumberFormat="1" applyFont="1" applyBorder="1">
      <alignment vertical="center"/>
    </xf>
    <xf numFmtId="0" fontId="17" fillId="0" borderId="79" xfId="1" applyFont="1" applyBorder="1" applyAlignment="1">
      <alignment horizontal="center" vertical="center"/>
    </xf>
    <xf numFmtId="182" fontId="16" fillId="0" borderId="43" xfId="1" applyNumberFormat="1" applyFont="1" applyBorder="1">
      <alignment vertical="center"/>
    </xf>
    <xf numFmtId="184" fontId="16" fillId="0" borderId="47" xfId="1" applyNumberFormat="1" applyFont="1" applyBorder="1">
      <alignment vertical="center"/>
    </xf>
    <xf numFmtId="0" fontId="17" fillId="0" borderId="48" xfId="1" applyFont="1" applyBorder="1" applyAlignment="1">
      <alignment horizontal="center" vertical="center"/>
    </xf>
    <xf numFmtId="184" fontId="16" fillId="0" borderId="53" xfId="1" applyNumberFormat="1" applyFont="1" applyBorder="1">
      <alignment vertical="center"/>
    </xf>
    <xf numFmtId="0" fontId="17" fillId="0" borderId="59" xfId="1" applyFont="1" applyBorder="1" applyAlignment="1">
      <alignment horizontal="center" vertical="center" shrinkToFit="1"/>
    </xf>
    <xf numFmtId="0" fontId="17" fillId="0" borderId="79" xfId="1" applyFont="1" applyBorder="1" applyAlignment="1">
      <alignment horizontal="center" vertical="center" shrinkToFit="1"/>
    </xf>
    <xf numFmtId="0" fontId="17" fillId="0" borderId="48" xfId="1" applyFont="1" applyBorder="1" applyAlignment="1">
      <alignment horizontal="center" vertical="center" shrinkToFit="1"/>
    </xf>
    <xf numFmtId="0" fontId="17" fillId="0" borderId="47" xfId="1" applyFont="1" applyBorder="1" applyAlignment="1">
      <alignment horizontal="left" vertical="center"/>
    </xf>
    <xf numFmtId="0" fontId="17" fillId="0" borderId="43" xfId="2" applyFont="1" applyBorder="1" applyAlignment="1">
      <alignment horizontal="center" vertical="center"/>
    </xf>
    <xf numFmtId="0" fontId="17" fillId="0" borderId="47" xfId="2" applyFont="1" applyBorder="1">
      <alignment vertical="center"/>
    </xf>
    <xf numFmtId="0" fontId="17" fillId="0" borderId="43" xfId="1" applyFont="1" applyBorder="1" applyAlignment="1">
      <alignment horizontal="left" vertical="center" shrinkToFit="1"/>
    </xf>
    <xf numFmtId="0" fontId="17" fillId="0" borderId="43" xfId="1" applyFont="1" applyBorder="1" applyAlignment="1">
      <alignment horizontal="center" vertical="center"/>
    </xf>
    <xf numFmtId="179" fontId="16" fillId="0" borderId="47" xfId="1" applyNumberFormat="1" applyFont="1" applyBorder="1">
      <alignment vertical="center"/>
    </xf>
    <xf numFmtId="0" fontId="17" fillId="0" borderId="59" xfId="1" applyFont="1" applyBorder="1" applyAlignment="1">
      <alignment horizontal="left" vertical="center" shrinkToFit="1"/>
    </xf>
    <xf numFmtId="179" fontId="16" fillId="0" borderId="22" xfId="1" applyNumberFormat="1" applyFont="1" applyBorder="1">
      <alignment vertical="center"/>
    </xf>
    <xf numFmtId="0" fontId="17" fillId="0" borderId="81" xfId="1" applyFont="1" applyBorder="1" applyAlignment="1">
      <alignment horizontal="center" vertical="center"/>
    </xf>
    <xf numFmtId="0" fontId="17" fillId="0" borderId="0" xfId="1" applyFont="1" applyAlignment="1">
      <alignment horizontal="center" vertical="center" shrinkToFit="1"/>
    </xf>
    <xf numFmtId="181" fontId="16" fillId="0" borderId="0" xfId="1" applyNumberFormat="1" applyFont="1">
      <alignment vertical="center"/>
    </xf>
    <xf numFmtId="183" fontId="16" fillId="0" borderId="0" xfId="1" applyNumberFormat="1" applyFont="1">
      <alignment vertical="center"/>
    </xf>
    <xf numFmtId="0" fontId="27" fillId="7" borderId="0" xfId="1" applyFont="1" applyFill="1" applyAlignment="1">
      <alignment horizontal="center" vertical="center"/>
    </xf>
    <xf numFmtId="0" fontId="21" fillId="0" borderId="0" xfId="1" applyFont="1" applyAlignment="1">
      <alignment horizontal="center" vertical="center"/>
    </xf>
    <xf numFmtId="0" fontId="16" fillId="0" borderId="0" xfId="1" applyFont="1" applyAlignment="1">
      <alignment horizontal="center" vertical="center"/>
    </xf>
    <xf numFmtId="0" fontId="19" fillId="0" borderId="0" xfId="1" applyFont="1" applyAlignment="1">
      <alignment vertical="center" textRotation="255"/>
    </xf>
    <xf numFmtId="0" fontId="24" fillId="6" borderId="0" xfId="1" applyFont="1" applyFill="1" applyAlignment="1">
      <alignment horizontal="center" vertical="center"/>
    </xf>
    <xf numFmtId="0" fontId="38" fillId="0" borderId="0" xfId="1" applyFont="1" applyAlignment="1">
      <alignment horizontal="left" vertical="center"/>
    </xf>
    <xf numFmtId="0" fontId="16" fillId="0" borderId="0" xfId="2" applyFont="1">
      <alignment vertical="center"/>
    </xf>
    <xf numFmtId="185" fontId="17" fillId="0" borderId="0" xfId="1" applyNumberFormat="1" applyFont="1">
      <alignment vertical="center"/>
    </xf>
    <xf numFmtId="0" fontId="48" fillId="0" borderId="8" xfId="0" applyFont="1" applyBorder="1" applyAlignment="1" applyProtection="1">
      <alignment horizontal="right" vertical="center" shrinkToFit="1"/>
      <protection locked="0"/>
    </xf>
    <xf numFmtId="0" fontId="41" fillId="2" borderId="0" xfId="0" applyFont="1" applyFill="1" applyAlignment="1">
      <alignment horizontal="center" vertical="center" shrinkToFit="1"/>
    </xf>
    <xf numFmtId="0" fontId="43" fillId="9" borderId="2" xfId="0" applyFont="1" applyFill="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176" fontId="41" fillId="4" borderId="67" xfId="0" applyNumberFormat="1" applyFont="1" applyFill="1" applyBorder="1" applyAlignment="1">
      <alignment horizontal="center" vertical="center" shrinkToFit="1"/>
    </xf>
    <xf numFmtId="0" fontId="6" fillId="0" borderId="139" xfId="0" applyFont="1" applyBorder="1" applyAlignment="1">
      <alignment horizontal="left"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7" fillId="0" borderId="0" xfId="0" applyFont="1" applyAlignment="1">
      <alignment vertical="center" wrapText="1"/>
    </xf>
    <xf numFmtId="0" fontId="6" fillId="0" borderId="79" xfId="0" applyFont="1" applyBorder="1" applyAlignment="1">
      <alignment horizontal="center" vertical="center"/>
    </xf>
    <xf numFmtId="0" fontId="8" fillId="5" borderId="131" xfId="0" applyFont="1" applyFill="1" applyBorder="1" applyAlignment="1">
      <alignment horizontal="center" vertical="center" wrapText="1"/>
    </xf>
    <xf numFmtId="0" fontId="11" fillId="4" borderId="137" xfId="0" applyFont="1" applyFill="1" applyBorder="1" applyAlignment="1">
      <alignment horizontal="center" vertical="center"/>
    </xf>
    <xf numFmtId="0" fontId="6" fillId="8" borderId="17" xfId="0" applyFont="1" applyFill="1" applyBorder="1" applyAlignment="1">
      <alignment horizontal="center" vertical="center"/>
    </xf>
    <xf numFmtId="0" fontId="31" fillId="0" borderId="15" xfId="0" applyFont="1" applyBorder="1" applyAlignment="1">
      <alignment horizontal="center" vertical="center" shrinkToFit="1"/>
    </xf>
    <xf numFmtId="0" fontId="31" fillId="0" borderId="16" xfId="0" applyFont="1" applyBorder="1" applyAlignment="1">
      <alignment horizontal="center" vertical="center" shrinkToFit="1"/>
    </xf>
    <xf numFmtId="0" fontId="6" fillId="3" borderId="1" xfId="0" applyFont="1" applyFill="1" applyBorder="1" applyAlignment="1">
      <alignment horizontal="center" vertical="center"/>
    </xf>
    <xf numFmtId="0" fontId="6" fillId="0" borderId="0" xfId="0" applyFont="1" applyAlignment="1">
      <alignment horizontal="left" vertical="center"/>
    </xf>
    <xf numFmtId="0" fontId="6" fillId="0" borderId="23" xfId="0" applyFont="1" applyBorder="1">
      <alignment vertical="center"/>
    </xf>
    <xf numFmtId="0" fontId="8" fillId="0" borderId="0" xfId="0" applyFont="1" applyAlignment="1">
      <alignment horizontal="left" vertical="center" shrinkToFit="1"/>
    </xf>
    <xf numFmtId="0" fontId="9" fillId="0" borderId="0" xfId="0" applyFont="1" applyAlignment="1">
      <alignment horizontal="left" vertical="center"/>
    </xf>
    <xf numFmtId="0" fontId="44" fillId="0" borderId="0" xfId="0" applyFont="1" applyAlignment="1">
      <alignment horizontal="center" vertical="center"/>
    </xf>
    <xf numFmtId="0" fontId="37" fillId="0" borderId="0" xfId="0" applyFont="1">
      <alignment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8" fillId="5" borderId="22" xfId="0" applyFont="1" applyFill="1" applyBorder="1" applyAlignment="1">
      <alignment horizontal="center" vertical="center" wrapText="1"/>
    </xf>
    <xf numFmtId="0" fontId="8" fillId="5" borderId="95" xfId="0" applyFont="1" applyFill="1" applyBorder="1" applyAlignment="1">
      <alignment horizontal="center" vertical="center"/>
    </xf>
    <xf numFmtId="0" fontId="8" fillId="5" borderId="21" xfId="0" applyFont="1" applyFill="1" applyBorder="1" applyAlignment="1">
      <alignment horizontal="center" vertical="center"/>
    </xf>
    <xf numFmtId="0" fontId="44" fillId="0" borderId="0" xfId="0" applyFont="1" applyAlignment="1">
      <alignment horizontal="center" vertical="center" wrapText="1" shrinkToFit="1"/>
    </xf>
    <xf numFmtId="0" fontId="12" fillId="0" borderId="56" xfId="0" applyFont="1" applyBorder="1" applyAlignment="1">
      <alignment horizontal="center" vertical="center" wrapText="1"/>
    </xf>
    <xf numFmtId="0" fontId="44" fillId="0" borderId="30" xfId="0" applyFont="1" applyBorder="1" applyAlignment="1">
      <alignment horizontal="center" vertical="center" wrapText="1"/>
    </xf>
    <xf numFmtId="0" fontId="8" fillId="0" borderId="90" xfId="0" applyFont="1" applyBorder="1" applyAlignment="1">
      <alignment horizontal="center" vertical="center" wrapText="1"/>
    </xf>
    <xf numFmtId="0" fontId="9" fillId="0" borderId="32" xfId="0" applyFont="1" applyBorder="1" applyAlignment="1">
      <alignment horizontal="center" vertical="center" wrapText="1"/>
    </xf>
    <xf numFmtId="0" fontId="6" fillId="0" borderId="43" xfId="0" applyFont="1" applyBorder="1" applyAlignment="1">
      <alignment horizontal="center" vertical="center"/>
    </xf>
    <xf numFmtId="0" fontId="6" fillId="0" borderId="43" xfId="0" applyFont="1" applyBorder="1">
      <alignmen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Alignment="1">
      <alignment vertical="center" shrinkToFit="1"/>
    </xf>
    <xf numFmtId="0" fontId="2" fillId="4" borderId="58" xfId="0" applyFont="1" applyFill="1" applyBorder="1" applyAlignment="1">
      <alignment horizontal="right" vertical="center"/>
    </xf>
    <xf numFmtId="0" fontId="2" fillId="4" borderId="91" xfId="0" applyFont="1" applyFill="1" applyBorder="1">
      <alignment vertical="center"/>
    </xf>
    <xf numFmtId="0" fontId="8" fillId="0" borderId="70" xfId="0" applyFont="1" applyBorder="1" applyAlignment="1">
      <alignment horizontal="center" vertical="center"/>
    </xf>
    <xf numFmtId="0" fontId="6" fillId="0" borderId="70" xfId="0" applyFont="1" applyBorder="1">
      <alignment vertical="center"/>
    </xf>
    <xf numFmtId="0" fontId="35" fillId="0" borderId="82" xfId="0" applyFont="1" applyBorder="1">
      <alignment vertical="center"/>
    </xf>
    <xf numFmtId="0" fontId="6" fillId="0" borderId="48" xfId="0" applyFont="1" applyBorder="1" applyAlignment="1">
      <alignment horizontal="center" vertical="center"/>
    </xf>
    <xf numFmtId="0" fontId="6" fillId="0" borderId="48" xfId="0" applyFont="1" applyBorder="1">
      <alignmen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2" fillId="4" borderId="68" xfId="0" applyFont="1" applyFill="1" applyBorder="1" applyAlignment="1">
      <alignment horizontal="right" vertical="center"/>
    </xf>
    <xf numFmtId="0" fontId="8" fillId="0" borderId="80" xfId="0" applyFont="1" applyBorder="1" applyAlignment="1">
      <alignment horizontal="center" vertical="center"/>
    </xf>
    <xf numFmtId="0" fontId="6" fillId="0" borderId="80" xfId="0" applyFont="1" applyBorder="1">
      <alignment vertical="center"/>
    </xf>
    <xf numFmtId="0" fontId="35" fillId="0" borderId="83" xfId="0" applyFont="1" applyBorder="1">
      <alignment vertical="center"/>
    </xf>
    <xf numFmtId="0" fontId="6" fillId="0" borderId="48" xfId="0" applyFont="1" applyBorder="1" applyAlignment="1">
      <alignment horizontal="left" vertical="center"/>
    </xf>
    <xf numFmtId="0" fontId="8" fillId="0" borderId="54" xfId="0" applyFont="1" applyBorder="1" applyAlignment="1">
      <alignment vertical="center" shrinkToFit="1"/>
    </xf>
    <xf numFmtId="0" fontId="12" fillId="0" borderId="80" xfId="0" applyFont="1" applyBorder="1" applyAlignment="1">
      <alignment horizontal="center" vertical="center"/>
    </xf>
    <xf numFmtId="0" fontId="6" fillId="0" borderId="49" xfId="0" applyFont="1" applyBorder="1">
      <alignment vertical="center"/>
    </xf>
    <xf numFmtId="0" fontId="6" fillId="8" borderId="51" xfId="0" applyFont="1" applyFill="1" applyBorder="1" applyAlignment="1">
      <alignment horizontal="center" vertical="center"/>
    </xf>
    <xf numFmtId="0" fontId="6" fillId="3" borderId="50" xfId="0" applyFont="1" applyFill="1" applyBorder="1" applyAlignment="1">
      <alignment horizontal="center" vertical="center"/>
    </xf>
    <xf numFmtId="0" fontId="8" fillId="2" borderId="0" xfId="0" applyFont="1" applyFill="1" applyAlignment="1">
      <alignment horizontal="center" vertical="center" shrinkToFit="1"/>
    </xf>
    <xf numFmtId="0" fontId="10" fillId="0" borderId="80" xfId="0" applyFont="1" applyBorder="1" applyAlignment="1">
      <alignment horizontal="center" vertical="center"/>
    </xf>
    <xf numFmtId="0" fontId="7" fillId="0" borderId="80" xfId="0" applyFont="1" applyBorder="1">
      <alignment vertical="center"/>
    </xf>
    <xf numFmtId="0" fontId="50" fillId="10" borderId="83" xfId="0" applyFont="1" applyFill="1" applyBorder="1" applyAlignment="1">
      <alignment horizontal="center" vertical="center"/>
    </xf>
    <xf numFmtId="0" fontId="8" fillId="3" borderId="0" xfId="0" applyFont="1" applyFill="1" applyAlignment="1">
      <alignment horizontal="center" vertical="center" shrinkToFit="1"/>
    </xf>
    <xf numFmtId="0" fontId="2" fillId="3" borderId="68" xfId="0" applyFont="1" applyFill="1" applyBorder="1" applyAlignment="1">
      <alignment horizontal="right" vertical="center"/>
    </xf>
    <xf numFmtId="0" fontId="29" fillId="0" borderId="80" xfId="0" applyFont="1" applyBorder="1">
      <alignment vertical="center"/>
    </xf>
    <xf numFmtId="0" fontId="6" fillId="8" borderId="50" xfId="0" applyFont="1" applyFill="1" applyBorder="1" applyAlignment="1">
      <alignment horizontal="center" vertical="center"/>
    </xf>
    <xf numFmtId="0" fontId="42" fillId="0" borderId="80" xfId="0" applyFont="1" applyBorder="1" applyAlignment="1">
      <alignment horizontal="center" vertical="center"/>
    </xf>
    <xf numFmtId="0" fontId="6" fillId="0" borderId="80" xfId="0" applyFont="1" applyBorder="1" applyAlignment="1">
      <alignment horizontal="center" vertical="center"/>
    </xf>
    <xf numFmtId="0" fontId="2" fillId="3" borderId="55" xfId="0" applyFont="1" applyFill="1" applyBorder="1" applyAlignment="1">
      <alignment horizontal="right" vertical="center"/>
    </xf>
    <xf numFmtId="0" fontId="2" fillId="4" borderId="93" xfId="0" applyFont="1" applyFill="1" applyBorder="1">
      <alignment vertical="center"/>
    </xf>
    <xf numFmtId="0" fontId="10" fillId="0" borderId="85" xfId="0" applyFont="1" applyBorder="1" applyAlignment="1">
      <alignment horizontal="center" vertical="center"/>
    </xf>
    <xf numFmtId="0" fontId="29" fillId="0" borderId="85" xfId="0" applyFont="1" applyBorder="1">
      <alignment vertical="center"/>
    </xf>
    <xf numFmtId="0" fontId="10" fillId="0" borderId="48" xfId="0" applyFont="1" applyBorder="1" applyAlignment="1">
      <alignment horizontal="center" vertical="center"/>
    </xf>
    <xf numFmtId="0" fontId="2" fillId="4" borderId="69" xfId="0" applyFont="1" applyFill="1" applyBorder="1" applyAlignment="1">
      <alignment horizontal="right" vertical="center"/>
    </xf>
    <xf numFmtId="0" fontId="2" fillId="4" borderId="90" xfId="0" applyFont="1" applyFill="1" applyBorder="1">
      <alignment vertical="center"/>
    </xf>
    <xf numFmtId="0" fontId="6" fillId="0" borderId="27" xfId="0" applyFont="1" applyBorder="1" applyAlignment="1">
      <alignment horizontal="center" vertical="center"/>
    </xf>
    <xf numFmtId="0" fontId="6" fillId="0" borderId="27" xfId="0" applyFont="1" applyBorder="1">
      <alignment vertical="center"/>
    </xf>
    <xf numFmtId="0" fontId="6" fillId="0" borderId="28" xfId="0" applyFont="1" applyBorder="1">
      <alignment vertical="center"/>
    </xf>
    <xf numFmtId="0" fontId="2" fillId="4" borderId="55" xfId="0" applyFont="1" applyFill="1" applyBorder="1" applyAlignment="1">
      <alignment horizontal="right" vertical="center"/>
    </xf>
    <xf numFmtId="0" fontId="2" fillId="4" borderId="92" xfId="0" applyFont="1" applyFill="1" applyBorder="1">
      <alignment vertical="center"/>
    </xf>
    <xf numFmtId="0" fontId="6" fillId="0" borderId="87" xfId="0" applyFont="1" applyBorder="1" applyAlignment="1">
      <alignment horizontal="center" vertical="center"/>
    </xf>
    <xf numFmtId="0" fontId="6" fillId="0" borderId="87" xfId="0" applyFont="1" applyBorder="1">
      <alignment vertical="center"/>
    </xf>
    <xf numFmtId="0" fontId="6" fillId="0" borderId="88" xfId="0" applyFont="1" applyBorder="1">
      <alignment vertical="center"/>
    </xf>
    <xf numFmtId="0" fontId="10" fillId="0" borderId="48" xfId="0" applyFont="1" applyBorder="1">
      <alignment vertical="center"/>
    </xf>
    <xf numFmtId="0" fontId="2" fillId="4" borderId="94" xfId="0" applyFont="1" applyFill="1" applyBorder="1">
      <alignment vertical="center"/>
    </xf>
    <xf numFmtId="0" fontId="35" fillId="0" borderId="70" xfId="0" applyFont="1" applyBorder="1">
      <alignment vertical="center"/>
    </xf>
    <xf numFmtId="0" fontId="6" fillId="0" borderId="82" xfId="0" applyFont="1" applyBorder="1">
      <alignment vertical="center"/>
    </xf>
    <xf numFmtId="0" fontId="6" fillId="0" borderId="51" xfId="0" applyFont="1" applyBorder="1">
      <alignment vertical="center"/>
    </xf>
    <xf numFmtId="0" fontId="6" fillId="0" borderId="83" xfId="0" applyFont="1" applyBorder="1">
      <alignment vertical="center"/>
    </xf>
    <xf numFmtId="0" fontId="40" fillId="0" borderId="83" xfId="0" applyFont="1" applyBorder="1" applyAlignment="1">
      <alignment horizontal="left" vertical="center"/>
    </xf>
    <xf numFmtId="0" fontId="6" fillId="0" borderId="59" xfId="0" applyFont="1" applyBorder="1" applyAlignment="1">
      <alignment horizontal="center" vertical="center"/>
    </xf>
    <xf numFmtId="0" fontId="6" fillId="0" borderId="59" xfId="0" applyFont="1" applyBorder="1">
      <alignment vertical="center"/>
    </xf>
    <xf numFmtId="0" fontId="10" fillId="0" borderId="59" xfId="0" applyFont="1" applyBorder="1">
      <alignment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10" fillId="0" borderId="59" xfId="0" applyFont="1" applyBorder="1" applyAlignment="1">
      <alignment horizontal="center" vertical="center"/>
    </xf>
    <xf numFmtId="0" fontId="8" fillId="0" borderId="87" xfId="0" applyFont="1" applyBorder="1" applyAlignment="1">
      <alignment horizontal="center" vertical="center"/>
    </xf>
    <xf numFmtId="0" fontId="8" fillId="2" borderId="108" xfId="0" applyFont="1" applyFill="1" applyBorder="1" applyAlignment="1">
      <alignment horizontal="center" vertical="center" shrinkToFit="1"/>
    </xf>
    <xf numFmtId="176" fontId="8" fillId="4" borderId="108" xfId="0" applyNumberFormat="1" applyFont="1" applyFill="1" applyBorder="1" applyAlignment="1">
      <alignment horizontal="center" vertical="center" shrinkToFit="1"/>
    </xf>
    <xf numFmtId="0" fontId="7" fillId="0" borderId="0" xfId="0" applyFont="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lignment vertical="center"/>
    </xf>
    <xf numFmtId="176" fontId="8" fillId="4" borderId="67" xfId="0" applyNumberFormat="1" applyFont="1" applyFill="1" applyBorder="1" applyAlignment="1">
      <alignment horizontal="center" vertical="center" shrinkToFit="1"/>
    </xf>
    <xf numFmtId="0" fontId="2" fillId="0" borderId="112"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129" xfId="0" applyFont="1" applyBorder="1" applyAlignment="1">
      <alignment horizontal="center" vertical="center"/>
    </xf>
    <xf numFmtId="0" fontId="2" fillId="0" borderId="109" xfId="0" applyFont="1" applyBorder="1" applyAlignment="1">
      <alignment horizontal="center" vertical="center"/>
    </xf>
    <xf numFmtId="0" fontId="2" fillId="0" borderId="109" xfId="0" applyFont="1" applyBorder="1" applyAlignment="1">
      <alignment horizontal="center" vertical="center" shrinkToFit="1"/>
    </xf>
    <xf numFmtId="0" fontId="8" fillId="0" borderId="0" xfId="0" applyFont="1" applyAlignment="1">
      <alignment horizontal="center" vertical="center" wrapText="1"/>
    </xf>
    <xf numFmtId="0" fontId="2" fillId="0" borderId="9" xfId="0" applyFont="1" applyBorder="1" applyAlignment="1">
      <alignment horizontal="center" vertical="center"/>
    </xf>
    <xf numFmtId="0" fontId="2" fillId="4" borderId="130" xfId="0"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vertical="center" wrapText="1"/>
    </xf>
    <xf numFmtId="0" fontId="6" fillId="0" borderId="6"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7" xfId="0" applyFont="1" applyBorder="1" applyAlignment="1">
      <alignment horizontal="center" vertical="center"/>
    </xf>
    <xf numFmtId="0" fontId="12" fillId="0" borderId="2" xfId="0" applyFont="1" applyBorder="1" applyAlignment="1">
      <alignment horizontal="center" vertical="center" wrapText="1"/>
    </xf>
    <xf numFmtId="0" fontId="12" fillId="2" borderId="3" xfId="0" applyFont="1" applyFill="1" applyBorder="1" applyAlignment="1">
      <alignment horizontal="center" vertical="center" wrapText="1"/>
    </xf>
    <xf numFmtId="0" fontId="8" fillId="0" borderId="100" xfId="0" applyFont="1" applyBorder="1" applyAlignment="1">
      <alignment horizontal="center" vertical="center" wrapText="1"/>
    </xf>
    <xf numFmtId="0" fontId="10" fillId="0" borderId="110" xfId="2" applyFont="1" applyBorder="1" applyAlignment="1">
      <alignment horizontal="center" vertical="center"/>
    </xf>
    <xf numFmtId="0" fontId="33" fillId="0" borderId="79" xfId="2" applyFont="1" applyBorder="1">
      <alignment vertical="center"/>
    </xf>
    <xf numFmtId="0" fontId="10" fillId="0" borderId="111" xfId="2" applyFont="1" applyBorder="1" applyAlignment="1">
      <alignment horizontal="center" vertical="center"/>
    </xf>
    <xf numFmtId="179" fontId="2" fillId="4" borderId="112" xfId="0" applyNumberFormat="1" applyFont="1" applyFill="1" applyBorder="1" applyAlignment="1">
      <alignment horizontal="right" vertical="center"/>
    </xf>
    <xf numFmtId="179" fontId="2" fillId="4" borderId="114" xfId="0" applyNumberFormat="1" applyFont="1" applyFill="1" applyBorder="1">
      <alignment vertical="center"/>
    </xf>
    <xf numFmtId="0" fontId="10" fillId="0" borderId="115" xfId="2" applyFont="1" applyBorder="1" applyAlignment="1">
      <alignment horizontal="center" vertical="center"/>
    </xf>
    <xf numFmtId="0" fontId="33" fillId="0" borderId="59" xfId="2" applyFont="1" applyBorder="1">
      <alignment vertical="center"/>
    </xf>
    <xf numFmtId="0" fontId="10" fillId="0" borderId="116" xfId="2" applyFont="1" applyBorder="1" applyAlignment="1">
      <alignment horizontal="center" vertical="center"/>
    </xf>
    <xf numFmtId="179" fontId="2" fillId="4" borderId="117" xfId="0" applyNumberFormat="1" applyFont="1" applyFill="1" applyBorder="1" applyAlignment="1">
      <alignment horizontal="right" vertical="center"/>
    </xf>
    <xf numFmtId="179" fontId="2" fillId="4" borderId="119" xfId="0" applyNumberFormat="1" applyFont="1" applyFill="1" applyBorder="1">
      <alignment vertical="center"/>
    </xf>
    <xf numFmtId="179" fontId="2" fillId="4" borderId="120" xfId="0" applyNumberFormat="1" applyFont="1" applyFill="1" applyBorder="1" applyAlignment="1">
      <alignment horizontal="right" vertical="center"/>
    </xf>
    <xf numFmtId="0" fontId="10" fillId="0" borderId="101" xfId="2" applyFont="1" applyBorder="1" applyAlignment="1">
      <alignment horizontal="center" vertical="center"/>
    </xf>
    <xf numFmtId="0" fontId="33" fillId="0" borderId="48" xfId="2" applyFont="1" applyBorder="1">
      <alignment vertical="center"/>
    </xf>
    <xf numFmtId="0" fontId="10" fillId="0" borderId="102" xfId="2" applyFont="1" applyBorder="1" applyAlignment="1">
      <alignment horizontal="center" vertical="center"/>
    </xf>
    <xf numFmtId="179" fontId="2" fillId="4" borderId="68" xfId="0" applyNumberFormat="1" applyFont="1" applyFill="1" applyBorder="1" applyAlignment="1">
      <alignment horizontal="right" vertical="center"/>
    </xf>
    <xf numFmtId="179" fontId="2" fillId="4" borderId="91" xfId="0" applyNumberFormat="1" applyFont="1" applyFill="1" applyBorder="1">
      <alignment vertical="center"/>
    </xf>
    <xf numFmtId="0" fontId="10" fillId="0" borderId="97" xfId="2" applyFont="1" applyBorder="1" applyAlignment="1">
      <alignment horizontal="center" vertical="center"/>
    </xf>
    <xf numFmtId="0" fontId="33" fillId="0" borderId="64" xfId="2" applyFont="1" applyBorder="1">
      <alignment vertical="center"/>
    </xf>
    <xf numFmtId="0" fontId="33" fillId="0" borderId="65" xfId="2" applyFont="1" applyBorder="1" applyAlignment="1">
      <alignment horizontal="center" vertical="center"/>
    </xf>
    <xf numFmtId="0" fontId="10" fillId="0" borderId="54" xfId="2" applyFont="1" applyBorder="1" applyAlignment="1">
      <alignment horizontal="center" vertical="center"/>
    </xf>
    <xf numFmtId="179" fontId="2" fillId="4" borderId="58" xfId="0" applyNumberFormat="1" applyFont="1" applyFill="1" applyBorder="1" applyAlignment="1">
      <alignment horizontal="right" vertical="center"/>
    </xf>
    <xf numFmtId="179" fontId="2" fillId="4" borderId="122" xfId="0" applyNumberFormat="1" applyFont="1" applyFill="1" applyBorder="1">
      <alignment vertical="center"/>
    </xf>
    <xf numFmtId="0" fontId="10" fillId="0" borderId="15" xfId="2" applyFont="1" applyBorder="1" applyAlignment="1">
      <alignment horizontal="center" vertical="center"/>
    </xf>
    <xf numFmtId="0" fontId="33" fillId="0" borderId="1" xfId="2" applyFont="1" applyBorder="1">
      <alignment vertical="center"/>
    </xf>
    <xf numFmtId="0" fontId="33" fillId="0" borderId="24" xfId="2" applyFont="1" applyBorder="1" applyAlignment="1">
      <alignment horizontal="center" vertical="center"/>
    </xf>
    <xf numFmtId="0" fontId="10" fillId="0" borderId="16" xfId="2" applyFont="1" applyBorder="1" applyAlignment="1">
      <alignment horizontal="center" vertical="center"/>
    </xf>
    <xf numFmtId="179" fontId="2" fillId="4" borderId="109" xfId="0" applyNumberFormat="1" applyFont="1" applyFill="1" applyBorder="1" applyAlignment="1">
      <alignment horizontal="right" vertical="center"/>
    </xf>
    <xf numFmtId="179" fontId="2" fillId="4" borderId="124" xfId="0" applyNumberFormat="1" applyFont="1" applyFill="1" applyBorder="1">
      <alignment vertical="center"/>
    </xf>
    <xf numFmtId="0" fontId="10" fillId="0" borderId="106" xfId="2" applyFont="1" applyBorder="1" applyAlignment="1">
      <alignment horizontal="center" vertical="center"/>
    </xf>
    <xf numFmtId="0" fontId="33" fillId="0" borderId="43" xfId="2" applyFont="1" applyBorder="1">
      <alignment vertical="center"/>
    </xf>
    <xf numFmtId="0" fontId="10" fillId="0" borderId="107" xfId="2" applyFont="1" applyBorder="1" applyAlignment="1">
      <alignment horizontal="center" vertical="center"/>
    </xf>
    <xf numFmtId="179" fontId="2" fillId="4" borderId="69" xfId="0" applyNumberFormat="1" applyFont="1" applyFill="1" applyBorder="1" applyAlignment="1">
      <alignment horizontal="right" vertical="center"/>
    </xf>
    <xf numFmtId="179" fontId="2" fillId="4" borderId="94" xfId="0" applyNumberFormat="1" applyFont="1" applyFill="1" applyBorder="1">
      <alignment vertical="center"/>
    </xf>
    <xf numFmtId="0" fontId="10" fillId="0" borderId="125" xfId="2" applyFont="1" applyBorder="1" applyAlignment="1">
      <alignment horizontal="center" vertical="center"/>
    </xf>
    <xf numFmtId="0" fontId="33" fillId="0" borderId="75" xfId="2" applyFont="1" applyBorder="1">
      <alignment vertical="center"/>
    </xf>
    <xf numFmtId="0" fontId="10" fillId="0" borderId="126" xfId="2" applyFont="1" applyBorder="1" applyAlignment="1">
      <alignment horizontal="center" vertical="center"/>
    </xf>
    <xf numFmtId="179" fontId="2" fillId="4" borderId="74" xfId="0" applyNumberFormat="1" applyFont="1" applyFill="1" applyBorder="1" applyAlignment="1">
      <alignment horizontal="right" vertical="center"/>
    </xf>
    <xf numFmtId="179" fontId="2" fillId="4" borderId="93" xfId="0" applyNumberFormat="1" applyFont="1" applyFill="1" applyBorder="1">
      <alignment vertical="center"/>
    </xf>
    <xf numFmtId="0" fontId="10" fillId="0" borderId="103" xfId="2" applyFont="1" applyBorder="1" applyAlignment="1">
      <alignment horizontal="center" vertical="center"/>
    </xf>
    <xf numFmtId="0" fontId="33" fillId="0" borderId="104" xfId="2" applyFont="1" applyBorder="1">
      <alignment vertical="center"/>
    </xf>
    <xf numFmtId="0" fontId="10" fillId="0" borderId="105" xfId="2" applyFont="1" applyBorder="1" applyAlignment="1">
      <alignment horizontal="center" vertical="center"/>
    </xf>
    <xf numFmtId="179" fontId="2" fillId="4" borderId="55" xfId="0" applyNumberFormat="1" applyFont="1" applyFill="1" applyBorder="1" applyAlignment="1">
      <alignment horizontal="right" vertical="center"/>
    </xf>
    <xf numFmtId="179" fontId="2" fillId="2" borderId="86" xfId="0" applyNumberFormat="1" applyFont="1" applyFill="1" applyBorder="1">
      <alignment vertical="center"/>
    </xf>
    <xf numFmtId="179" fontId="2" fillId="4" borderId="92" xfId="0" applyNumberFormat="1" applyFont="1" applyFill="1" applyBorder="1">
      <alignment vertical="center"/>
    </xf>
    <xf numFmtId="0" fontId="33" fillId="0" borderId="8" xfId="2" applyFont="1" applyBorder="1" applyAlignment="1">
      <alignment horizontal="center" vertical="center" wrapText="1"/>
    </xf>
    <xf numFmtId="0" fontId="33" fillId="0" borderId="64" xfId="2" applyFont="1" applyBorder="1" applyAlignment="1">
      <alignment horizontal="center" vertical="center"/>
    </xf>
    <xf numFmtId="0" fontId="33" fillId="0" borderId="17" xfId="2" applyFont="1" applyBorder="1" applyAlignment="1">
      <alignment horizontal="center" vertical="center"/>
    </xf>
    <xf numFmtId="0" fontId="33" fillId="0" borderId="8" xfId="2" applyFont="1" applyBorder="1" applyAlignment="1">
      <alignment horizontal="center" vertical="center"/>
    </xf>
    <xf numFmtId="0" fontId="33" fillId="0" borderId="64" xfId="2" applyFont="1" applyBorder="1" applyAlignment="1">
      <alignment horizontal="center" vertical="center" wrapText="1"/>
    </xf>
    <xf numFmtId="0" fontId="33" fillId="0" borderId="35" xfId="2" applyFont="1" applyBorder="1" applyAlignment="1">
      <alignment horizontal="center" vertical="center"/>
    </xf>
    <xf numFmtId="0" fontId="35" fillId="0" borderId="3" xfId="0" applyFont="1" applyBorder="1" applyAlignment="1">
      <alignment horizontal="center" vertical="center"/>
    </xf>
    <xf numFmtId="0" fontId="35" fillId="0" borderId="5" xfId="0" applyFont="1" applyBorder="1" applyAlignment="1">
      <alignment horizontal="center" vertical="center"/>
    </xf>
    <xf numFmtId="0" fontId="6" fillId="0" borderId="121"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71" xfId="0" applyFont="1" applyBorder="1" applyAlignment="1">
      <alignment horizontal="center" vertical="center" wrapText="1"/>
    </xf>
    <xf numFmtId="0" fontId="31" fillId="0" borderId="0" xfId="0" applyFont="1" applyAlignment="1">
      <alignment horizontal="center" vertical="center" wrapText="1"/>
    </xf>
    <xf numFmtId="0" fontId="2" fillId="0" borderId="42" xfId="0" applyFont="1" applyBorder="1" applyAlignment="1">
      <alignment horizontal="center" vertical="center"/>
    </xf>
    <xf numFmtId="0" fontId="2" fillId="0" borderId="84" xfId="0" applyFont="1" applyBorder="1" applyAlignment="1">
      <alignment horizontal="center" vertical="center"/>
    </xf>
    <xf numFmtId="0" fontId="2" fillId="0" borderId="9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48" xfId="0" applyFont="1" applyBorder="1" applyAlignment="1">
      <alignment horizontal="left"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11" fillId="2" borderId="132"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4" borderId="133" xfId="0" applyFont="1" applyFill="1" applyBorder="1" applyAlignment="1">
      <alignment horizontal="center" vertical="center"/>
    </xf>
    <xf numFmtId="0" fontId="11" fillId="4" borderId="37" xfId="0" applyFont="1" applyFill="1" applyBorder="1" applyAlignment="1">
      <alignment horizontal="center" vertical="center"/>
    </xf>
    <xf numFmtId="0" fontId="11" fillId="2" borderId="138"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8" fillId="0" borderId="42" xfId="0" applyFont="1" applyBorder="1" applyAlignment="1">
      <alignment horizontal="center" vertical="center"/>
    </xf>
    <xf numFmtId="0" fontId="8" fillId="0" borderId="84" xfId="0" applyFont="1" applyBorder="1" applyAlignment="1">
      <alignment horizontal="center" vertical="center"/>
    </xf>
    <xf numFmtId="0" fontId="8" fillId="0" borderId="96"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1" fillId="0" borderId="0" xfId="0" applyFont="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8" fillId="5" borderId="8" xfId="0" applyFont="1" applyFill="1" applyBorder="1" applyAlignment="1">
      <alignment horizontal="center" vertical="center" wrapText="1"/>
    </xf>
    <xf numFmtId="0" fontId="8" fillId="5" borderId="64"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72" xfId="0" applyFont="1" applyFill="1" applyBorder="1" applyAlignment="1">
      <alignment horizontal="center" vertical="center" wrapText="1"/>
    </xf>
    <xf numFmtId="0" fontId="8" fillId="5" borderId="97" xfId="0" applyFont="1" applyFill="1" applyBorder="1" applyAlignment="1">
      <alignment horizontal="center" vertical="center"/>
    </xf>
    <xf numFmtId="0" fontId="8" fillId="5" borderId="34" xfId="0" applyFont="1" applyFill="1" applyBorder="1" applyAlignment="1">
      <alignment horizontal="center" vertical="center"/>
    </xf>
    <xf numFmtId="0" fontId="8" fillId="2" borderId="58" xfId="0" applyFont="1" applyFill="1" applyBorder="1" applyAlignment="1">
      <alignment horizontal="left" vertical="center" wrapText="1" shrinkToFit="1"/>
    </xf>
    <xf numFmtId="0" fontId="8" fillId="2" borderId="58" xfId="0" applyFont="1" applyFill="1" applyBorder="1" applyAlignment="1">
      <alignment horizontal="left" vertical="center" shrinkToFit="1"/>
    </xf>
    <xf numFmtId="0" fontId="8" fillId="2" borderId="33" xfId="0" applyFont="1" applyFill="1" applyBorder="1" applyAlignment="1">
      <alignment horizontal="left" vertical="center" shrinkToFit="1"/>
    </xf>
    <xf numFmtId="0" fontId="8" fillId="0" borderId="56" xfId="0" applyFont="1" applyBorder="1" applyAlignment="1">
      <alignment horizontal="center" vertical="center" shrinkToFit="1"/>
    </xf>
    <xf numFmtId="0" fontId="8" fillId="0" borderId="33" xfId="0" applyFont="1" applyBorder="1" applyAlignment="1">
      <alignment horizontal="center" vertical="center" shrinkToFit="1"/>
    </xf>
    <xf numFmtId="0" fontId="6" fillId="0" borderId="48" xfId="0" applyFont="1" applyBorder="1" applyAlignment="1">
      <alignment horizontal="left" vertical="center" wrapText="1"/>
    </xf>
    <xf numFmtId="0" fontId="8" fillId="5" borderId="140" xfId="0" applyFont="1" applyFill="1" applyBorder="1" applyAlignment="1">
      <alignment horizontal="center" vertical="center" wrapText="1"/>
    </xf>
    <xf numFmtId="0" fontId="8" fillId="5" borderId="141" xfId="0" applyFont="1" applyFill="1" applyBorder="1" applyAlignment="1">
      <alignment horizontal="center" vertical="center"/>
    </xf>
    <xf numFmtId="0" fontId="41" fillId="0" borderId="54" xfId="0" applyFont="1" applyBorder="1" applyAlignment="1">
      <alignment horizontal="left" vertical="center"/>
    </xf>
    <xf numFmtId="0" fontId="17" fillId="0" borderId="121" xfId="2" applyFont="1" applyBorder="1" applyAlignment="1">
      <alignment horizontal="left" vertical="center"/>
    </xf>
    <xf numFmtId="0" fontId="17" fillId="0" borderId="0" xfId="2" applyFont="1" applyAlignment="1">
      <alignment horizontal="left" vertical="center"/>
    </xf>
    <xf numFmtId="0" fontId="17" fillId="0" borderId="0" xfId="2" applyFont="1" applyAlignment="1">
      <alignment horizontal="center" vertical="center"/>
    </xf>
    <xf numFmtId="0" fontId="15" fillId="0" borderId="0" xfId="1" applyFont="1" applyAlignment="1">
      <alignment vertical="top"/>
    </xf>
    <xf numFmtId="0" fontId="16" fillId="0" borderId="0" xfId="1" applyFont="1" applyAlignment="1">
      <alignment horizontal="right" vertical="center"/>
    </xf>
    <xf numFmtId="0" fontId="16" fillId="0" borderId="0" xfId="1" applyFont="1" applyAlignment="1">
      <alignment horizontal="center" vertical="center"/>
    </xf>
    <xf numFmtId="0" fontId="17" fillId="0" borderId="0" xfId="1" applyFont="1" applyAlignment="1">
      <alignment horizontal="center" vertical="center"/>
    </xf>
    <xf numFmtId="0" fontId="19" fillId="0" borderId="0" xfId="1" applyFont="1" applyAlignment="1">
      <alignment horizontal="center" vertical="center" textRotation="255"/>
    </xf>
    <xf numFmtId="177" fontId="16" fillId="0" borderId="0" xfId="1" applyNumberFormat="1" applyFont="1" applyAlignment="1">
      <alignment horizontal="center" vertical="center"/>
    </xf>
    <xf numFmtId="0" fontId="14" fillId="0" borderId="0" xfId="1" applyFont="1" applyAlignment="1">
      <alignment horizontal="right" vertical="center"/>
    </xf>
    <xf numFmtId="0" fontId="16" fillId="0" borderId="0" xfId="2" applyFont="1" applyAlignment="1">
      <alignment horizontal="center" vertical="center"/>
    </xf>
    <xf numFmtId="0" fontId="20" fillId="0" borderId="0" xfId="1" applyFont="1" applyAlignment="1">
      <alignment horizontal="center" vertical="center"/>
    </xf>
    <xf numFmtId="177" fontId="17" fillId="0" borderId="0" xfId="1" applyNumberFormat="1" applyFont="1" applyAlignment="1">
      <alignment horizontal="center" vertical="center"/>
    </xf>
    <xf numFmtId="0" fontId="13" fillId="0" borderId="0" xfId="1" applyAlignment="1">
      <alignment horizontal="center" vertical="center"/>
    </xf>
    <xf numFmtId="0" fontId="17" fillId="0" borderId="0" xfId="1" applyFont="1">
      <alignment vertical="center"/>
    </xf>
    <xf numFmtId="0" fontId="17" fillId="0" borderId="63" xfId="1" applyFont="1" applyBorder="1" applyAlignment="1">
      <alignment horizontal="center" vertical="center" shrinkToFit="1"/>
    </xf>
    <xf numFmtId="0" fontId="17" fillId="0" borderId="81" xfId="1" applyFont="1" applyBorder="1" applyAlignment="1">
      <alignment horizontal="center" vertical="center" shrinkToFit="1"/>
    </xf>
    <xf numFmtId="0" fontId="21" fillId="0" borderId="0" xfId="1" applyFont="1" applyAlignment="1">
      <alignment horizontal="center" vertical="center"/>
    </xf>
    <xf numFmtId="183" fontId="16" fillId="0" borderId="0" xfId="4" applyNumberFormat="1" applyFont="1" applyBorder="1" applyAlignment="1" applyProtection="1">
      <alignment horizontal="center" vertical="center"/>
    </xf>
    <xf numFmtId="0" fontId="14" fillId="0" borderId="23" xfId="1" applyFont="1" applyBorder="1" applyAlignment="1">
      <alignment horizontal="right" vertical="center"/>
    </xf>
    <xf numFmtId="0" fontId="16" fillId="0" borderId="23" xfId="3" applyFont="1" applyBorder="1" applyAlignment="1" applyProtection="1">
      <alignment horizontal="center" vertical="center" shrinkToFit="1"/>
    </xf>
    <xf numFmtId="187" fontId="48" fillId="0" borderId="24" xfId="0" applyNumberFormat="1" applyFont="1" applyBorder="1" applyAlignment="1" applyProtection="1">
      <alignment horizontal="center" vertical="center" shrinkToFit="1"/>
      <protection locked="0"/>
    </xf>
    <xf numFmtId="187" fontId="48" fillId="0" borderId="25" xfId="0" applyNumberFormat="1" applyFont="1" applyBorder="1" applyAlignment="1" applyProtection="1">
      <alignment horizontal="center" vertical="center" shrinkToFit="1"/>
      <protection locked="0"/>
    </xf>
    <xf numFmtId="187" fontId="48" fillId="0" borderId="26" xfId="0" applyNumberFormat="1" applyFont="1" applyBorder="1" applyAlignment="1" applyProtection="1">
      <alignment horizontal="center" vertical="center" shrinkToFit="1"/>
      <protection locked="0"/>
    </xf>
    <xf numFmtId="0" fontId="48" fillId="0" borderId="24" xfId="0" applyFont="1" applyBorder="1" applyAlignment="1" applyProtection="1">
      <alignment horizontal="center" vertical="center" shrinkToFit="1"/>
      <protection locked="0"/>
    </xf>
    <xf numFmtId="0" fontId="48" fillId="0" borderId="25" xfId="0" applyFont="1" applyBorder="1" applyAlignment="1" applyProtection="1">
      <alignment horizontal="center" vertical="center" shrinkToFit="1"/>
      <protection locked="0"/>
    </xf>
    <xf numFmtId="0" fontId="48" fillId="0" borderId="26" xfId="0" applyFont="1" applyBorder="1" applyAlignment="1" applyProtection="1">
      <alignment horizontal="center" vertical="center" shrinkToFit="1"/>
      <protection locked="0"/>
    </xf>
    <xf numFmtId="0" fontId="24" fillId="0" borderId="8" xfId="0" applyFont="1" applyBorder="1" applyAlignment="1">
      <alignment horizontal="center" vertical="center"/>
    </xf>
    <xf numFmtId="0" fontId="24" fillId="0" borderId="64" xfId="0" applyFont="1" applyBorder="1" applyAlignment="1">
      <alignment horizontal="center" vertical="center"/>
    </xf>
    <xf numFmtId="0" fontId="17" fillId="0" borderId="76" xfId="1" applyFont="1" applyBorder="1" applyAlignment="1">
      <alignment horizontal="left" vertical="center" shrinkToFit="1"/>
    </xf>
    <xf numFmtId="0" fontId="17" fillId="0" borderId="78" xfId="1" applyFont="1" applyBorder="1" applyAlignment="1">
      <alignment horizontal="left" vertical="center" shrinkToFit="1"/>
    </xf>
    <xf numFmtId="0" fontId="17" fillId="0" borderId="53" xfId="1" applyFont="1" applyBorder="1" applyAlignment="1">
      <alignment horizontal="left" vertical="center" shrinkToFit="1"/>
    </xf>
    <xf numFmtId="0" fontId="17" fillId="0" borderId="73" xfId="1" applyFont="1" applyBorder="1" applyAlignment="1">
      <alignment horizontal="left" vertical="center" shrinkToFit="1"/>
    </xf>
    <xf numFmtId="0" fontId="17" fillId="0" borderId="63" xfId="1" applyFont="1" applyBorder="1" applyAlignment="1">
      <alignment horizontal="left" vertical="center" shrinkToFit="1"/>
    </xf>
    <xf numFmtId="0" fontId="17" fillId="0" borderId="81" xfId="1" applyFont="1" applyBorder="1" applyAlignment="1">
      <alignment horizontal="left" vertical="center" shrinkToFit="1"/>
    </xf>
    <xf numFmtId="0" fontId="24" fillId="6" borderId="24" xfId="1" applyFont="1" applyFill="1" applyBorder="1" applyAlignment="1">
      <alignment horizontal="center" vertical="center"/>
    </xf>
    <xf numFmtId="0" fontId="24" fillId="6" borderId="26" xfId="1" applyFont="1" applyFill="1" applyBorder="1" applyAlignment="1">
      <alignment horizontal="center" vertical="center"/>
    </xf>
    <xf numFmtId="0" fontId="24" fillId="0" borderId="0" xfId="1" applyFont="1" applyAlignment="1">
      <alignment horizontal="center" vertical="center" wrapText="1"/>
    </xf>
    <xf numFmtId="0" fontId="24" fillId="0" borderId="0" xfId="1" applyFont="1" applyAlignment="1">
      <alignment horizontal="center" vertical="center"/>
    </xf>
    <xf numFmtId="181" fontId="17" fillId="0" borderId="0" xfId="1" applyNumberFormat="1" applyFont="1" applyAlignment="1">
      <alignment horizontal="center" vertical="center"/>
    </xf>
    <xf numFmtId="0" fontId="17" fillId="0" borderId="76" xfId="1" applyFont="1" applyBorder="1" applyAlignment="1">
      <alignment vertical="center" shrinkToFit="1"/>
    </xf>
    <xf numFmtId="0" fontId="17" fillId="0" borderId="78" xfId="1" applyFont="1" applyBorder="1" applyAlignment="1">
      <alignment vertical="center" shrinkToFit="1"/>
    </xf>
    <xf numFmtId="0" fontId="17" fillId="0" borderId="22" xfId="1" applyFont="1" applyBorder="1" applyAlignment="1">
      <alignment vertical="center" shrinkToFit="1"/>
    </xf>
    <xf numFmtId="0" fontId="17" fillId="0" borderId="21" xfId="1" applyFont="1" applyBorder="1" applyAlignment="1">
      <alignment vertical="center" shrinkToFit="1"/>
    </xf>
    <xf numFmtId="0" fontId="17" fillId="0" borderId="63" xfId="1" applyFont="1" applyBorder="1" applyAlignment="1">
      <alignment vertical="center" shrinkToFit="1"/>
    </xf>
    <xf numFmtId="0" fontId="17" fillId="0" borderId="81" xfId="1" applyFont="1" applyBorder="1" applyAlignment="1">
      <alignment vertical="center" shrinkToFit="1"/>
    </xf>
    <xf numFmtId="0" fontId="17" fillId="0" borderId="53" xfId="1" applyFont="1" applyBorder="1" applyAlignment="1">
      <alignment vertical="center" shrinkToFit="1"/>
    </xf>
    <xf numFmtId="0" fontId="17" fillId="0" borderId="73" xfId="1" applyFont="1" applyBorder="1" applyAlignment="1">
      <alignment vertical="center" shrinkToFit="1"/>
    </xf>
    <xf numFmtId="0" fontId="17" fillId="0" borderId="41" xfId="1" applyFont="1" applyBorder="1" applyAlignment="1">
      <alignment horizontal="left" vertical="center" shrinkToFit="1"/>
    </xf>
    <xf numFmtId="0" fontId="17" fillId="0" borderId="77" xfId="1" applyFont="1" applyBorder="1" applyAlignment="1">
      <alignment horizontal="left" vertical="center" shrinkToFit="1"/>
    </xf>
    <xf numFmtId="0" fontId="17" fillId="0" borderId="80" xfId="1" applyFont="1" applyBorder="1" applyAlignment="1">
      <alignment horizontal="left" vertical="center" shrinkToFit="1"/>
    </xf>
    <xf numFmtId="0" fontId="27" fillId="7" borderId="24" xfId="1" applyFont="1" applyFill="1" applyBorder="1" applyAlignment="1">
      <alignment horizontal="center" vertical="center"/>
    </xf>
    <xf numFmtId="0" fontId="27" fillId="7" borderId="25" xfId="1" applyFont="1" applyFill="1" applyBorder="1" applyAlignment="1">
      <alignment horizontal="center" vertical="center"/>
    </xf>
    <xf numFmtId="0" fontId="27" fillId="7" borderId="21" xfId="1" applyFont="1" applyFill="1" applyBorder="1" applyAlignment="1">
      <alignment horizontal="center" vertical="center"/>
    </xf>
    <xf numFmtId="0" fontId="17" fillId="0" borderId="29" xfId="2" applyFont="1" applyBorder="1" applyAlignment="1">
      <alignment horizontal="center" vertical="center"/>
    </xf>
    <xf numFmtId="0" fontId="17" fillId="0" borderId="28" xfId="2" applyFont="1" applyBorder="1" applyAlignment="1">
      <alignment horizontal="center" vertical="center"/>
    </xf>
    <xf numFmtId="0" fontId="17" fillId="0" borderId="53" xfId="1" applyFont="1" applyBorder="1" applyAlignment="1" applyProtection="1">
      <alignment horizontal="left" vertical="center"/>
      <protection locked="0"/>
    </xf>
    <xf numFmtId="0" fontId="17" fillId="0" borderId="73" xfId="1" applyFont="1" applyBorder="1" applyAlignment="1" applyProtection="1">
      <alignment horizontal="left" vertical="center"/>
      <protection locked="0"/>
    </xf>
    <xf numFmtId="0" fontId="17" fillId="0" borderId="63" xfId="1" applyFont="1" applyBorder="1" applyAlignment="1" applyProtection="1">
      <alignment horizontal="left" vertical="center"/>
      <protection locked="0"/>
    </xf>
    <xf numFmtId="0" fontId="17" fillId="0" borderId="81" xfId="1" applyFont="1" applyBorder="1" applyAlignment="1" applyProtection="1">
      <alignment horizontal="left" vertical="center"/>
      <protection locked="0"/>
    </xf>
    <xf numFmtId="0" fontId="24" fillId="0" borderId="18" xfId="1" applyFont="1" applyBorder="1" applyAlignment="1">
      <alignment horizontal="center" vertical="center"/>
    </xf>
    <xf numFmtId="0" fontId="24" fillId="0" borderId="65" xfId="1" applyFont="1" applyBorder="1" applyAlignment="1">
      <alignment horizontal="center" vertical="center"/>
    </xf>
    <xf numFmtId="0" fontId="24" fillId="0" borderId="22" xfId="1" applyFont="1" applyBorder="1" applyAlignment="1">
      <alignment horizontal="center" vertical="center"/>
    </xf>
    <xf numFmtId="0" fontId="48" fillId="0" borderId="47" xfId="0" applyFont="1" applyBorder="1" applyAlignment="1" applyProtection="1">
      <alignment horizontal="left" vertical="center" shrinkToFit="1"/>
      <protection locked="0"/>
    </xf>
    <xf numFmtId="0" fontId="48" fillId="0" borderId="70" xfId="0" applyFont="1" applyBorder="1" applyAlignment="1" applyProtection="1">
      <alignment horizontal="left" vertical="center" shrinkToFit="1"/>
      <protection locked="0"/>
    </xf>
    <xf numFmtId="0" fontId="48" fillId="0" borderId="142" xfId="0" applyFont="1" applyBorder="1" applyAlignment="1" applyProtection="1">
      <alignment horizontal="left" vertical="center" shrinkToFit="1"/>
      <protection locked="0"/>
    </xf>
    <xf numFmtId="0" fontId="48" fillId="0" borderId="53" xfId="0" applyFont="1" applyBorder="1" applyAlignment="1" applyProtection="1">
      <alignment horizontal="left" vertical="center" shrinkToFit="1"/>
      <protection locked="0"/>
    </xf>
    <xf numFmtId="0" fontId="48" fillId="0" borderId="80" xfId="0" applyFont="1" applyBorder="1" applyAlignment="1" applyProtection="1">
      <alignment horizontal="left" vertical="center" shrinkToFit="1"/>
      <protection locked="0"/>
    </xf>
    <xf numFmtId="0" fontId="48" fillId="0" borderId="85" xfId="0" applyFont="1" applyBorder="1" applyAlignment="1" applyProtection="1">
      <alignment horizontal="left" vertical="center" shrinkToFit="1"/>
      <protection locked="0"/>
    </xf>
    <xf numFmtId="0" fontId="48" fillId="0" borderId="143" xfId="0" applyFont="1" applyBorder="1" applyAlignment="1" applyProtection="1">
      <alignment horizontal="left" vertical="center" shrinkToFit="1"/>
      <protection locked="0"/>
    </xf>
    <xf numFmtId="0" fontId="47" fillId="0" borderId="63" xfId="1" applyFont="1" applyBorder="1" applyAlignment="1" applyProtection="1">
      <alignment horizontal="left" vertical="center" shrinkToFit="1"/>
      <protection locked="0"/>
    </xf>
    <xf numFmtId="0" fontId="47" fillId="0" borderId="41" xfId="1" applyFont="1" applyBorder="1" applyAlignment="1" applyProtection="1">
      <alignment horizontal="left" vertical="center" shrinkToFit="1"/>
      <protection locked="0"/>
    </xf>
    <xf numFmtId="0" fontId="47" fillId="0" borderId="42" xfId="1" applyFont="1" applyBorder="1" applyAlignment="1">
      <alignment horizontal="center" vertical="center" shrinkToFit="1"/>
    </xf>
    <xf numFmtId="0" fontId="47" fillId="0" borderId="84" xfId="1" applyFont="1" applyBorder="1" applyAlignment="1">
      <alignment horizontal="center" vertical="center" shrinkToFit="1"/>
    </xf>
    <xf numFmtId="0" fontId="47" fillId="0" borderId="96" xfId="1" applyFont="1" applyBorder="1" applyAlignment="1">
      <alignment horizontal="center" vertical="center" shrinkToFit="1"/>
    </xf>
    <xf numFmtId="0" fontId="47" fillId="0" borderId="24" xfId="0" applyFont="1" applyBorder="1" applyAlignment="1" applyProtection="1">
      <alignment horizontal="left" vertical="center" shrinkToFit="1"/>
      <protection locked="0"/>
    </xf>
    <xf numFmtId="0" fontId="47" fillId="0" borderId="25" xfId="0" applyFont="1" applyBorder="1" applyAlignment="1" applyProtection="1">
      <alignment horizontal="left" vertical="center" shrinkToFit="1"/>
      <protection locked="0"/>
    </xf>
    <xf numFmtId="0" fontId="47" fillId="0" borderId="26" xfId="0" applyFont="1" applyBorder="1" applyAlignment="1" applyProtection="1">
      <alignment horizontal="left" vertical="center" shrinkToFit="1"/>
      <protection locked="0"/>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17" xfId="0" applyFont="1" applyBorder="1" applyAlignment="1">
      <alignment horizontal="center" vertical="center"/>
    </xf>
    <xf numFmtId="0" fontId="48" fillId="0" borderId="76" xfId="0" applyFont="1" applyBorder="1" applyAlignment="1" applyProtection="1">
      <alignment horizontal="left" vertical="center" shrinkToFit="1"/>
      <protection locked="0"/>
    </xf>
    <xf numFmtId="0" fontId="48" fillId="0" borderId="77" xfId="0" applyFont="1" applyBorder="1" applyAlignment="1" applyProtection="1">
      <alignment horizontal="left" vertical="center" shrinkToFit="1"/>
      <protection locked="0"/>
    </xf>
    <xf numFmtId="0" fontId="48" fillId="0" borderId="78" xfId="0" applyFont="1" applyBorder="1" applyAlignment="1" applyProtection="1">
      <alignment horizontal="left" vertical="center" shrinkToFit="1"/>
      <protection locked="0"/>
    </xf>
    <xf numFmtId="0" fontId="48" fillId="0" borderId="63" xfId="0" applyFont="1" applyBorder="1" applyAlignment="1" applyProtection="1">
      <alignment horizontal="left" vertical="center" shrinkToFit="1"/>
      <protection locked="0"/>
    </xf>
    <xf numFmtId="0" fontId="48" fillId="0" borderId="41" xfId="0" applyFont="1" applyBorder="1" applyAlignment="1" applyProtection="1">
      <alignment horizontal="left" vertical="center" shrinkToFit="1"/>
      <protection locked="0"/>
    </xf>
    <xf numFmtId="0" fontId="48" fillId="0" borderId="81" xfId="0" applyFont="1" applyBorder="1" applyAlignment="1" applyProtection="1">
      <alignment horizontal="left" vertical="center" shrinkToFit="1"/>
      <protection locked="0"/>
    </xf>
    <xf numFmtId="0" fontId="49" fillId="0" borderId="24" xfId="0" applyFont="1" applyBorder="1" applyAlignment="1">
      <alignment horizontal="center" vertical="center"/>
    </xf>
    <xf numFmtId="0" fontId="49" fillId="0" borderId="25" xfId="0" applyFont="1" applyBorder="1" applyAlignment="1">
      <alignment horizontal="center" vertical="center"/>
    </xf>
    <xf numFmtId="0" fontId="48" fillId="0" borderId="18" xfId="0" applyFont="1" applyBorder="1" applyAlignment="1" applyProtection="1">
      <alignment horizontal="left" vertical="center" shrinkToFit="1"/>
      <protection locked="0"/>
    </xf>
    <xf numFmtId="0" fontId="48" fillId="0" borderId="20" xfId="0" applyFont="1" applyBorder="1" applyAlignment="1" applyProtection="1">
      <alignment horizontal="left" vertical="center" shrinkToFit="1"/>
      <protection locked="0"/>
    </xf>
    <xf numFmtId="0" fontId="48" fillId="0" borderId="19" xfId="0" applyFont="1" applyBorder="1" applyAlignment="1" applyProtection="1">
      <alignment horizontal="left" vertical="center" shrinkToFit="1"/>
      <protection locked="0"/>
    </xf>
    <xf numFmtId="0" fontId="24" fillId="0" borderId="18" xfId="0" applyFont="1" applyBorder="1" applyAlignment="1">
      <alignment horizontal="center" vertical="center"/>
    </xf>
    <xf numFmtId="0" fontId="24" fillId="0" borderId="20" xfId="0" applyFont="1" applyBorder="1" applyAlignment="1">
      <alignment horizontal="center" vertical="center"/>
    </xf>
    <xf numFmtId="0" fontId="17" fillId="0" borderId="18"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13" fillId="0" borderId="76" xfId="0" applyFont="1" applyBorder="1" applyAlignment="1" applyProtection="1">
      <alignment horizontal="left" vertical="center" shrinkToFit="1"/>
      <protection locked="0"/>
    </xf>
    <xf numFmtId="0" fontId="13" fillId="0" borderId="77" xfId="0" applyFont="1" applyBorder="1" applyAlignment="1" applyProtection="1">
      <alignment horizontal="left" vertical="center" shrinkToFit="1"/>
      <protection locked="0"/>
    </xf>
    <xf numFmtId="0" fontId="13" fillId="0" borderId="78" xfId="0" applyFont="1" applyBorder="1" applyAlignment="1" applyProtection="1">
      <alignment horizontal="left" vertical="center" shrinkToFit="1"/>
      <protection locked="0"/>
    </xf>
    <xf numFmtId="0" fontId="7" fillId="0" borderId="0" xfId="1" applyFont="1" applyAlignment="1">
      <alignment horizontal="center" vertical="center"/>
    </xf>
    <xf numFmtId="0" fontId="7" fillId="0" borderId="23" xfId="1" applyFont="1" applyBorder="1" applyAlignment="1">
      <alignment horizontal="center" vertical="center"/>
    </xf>
  </cellXfs>
  <cellStyles count="6">
    <cellStyle name="ハイパーリンク 2" xfId="3" xr:uid="{04B3E16E-D98C-4E18-AF56-C834AC02CDA2}"/>
    <cellStyle name="桁区切り 2" xfId="4" xr:uid="{304F0F89-51C3-454B-B53A-D7BD2EB35C17}"/>
    <cellStyle name="標準" xfId="0" builtinId="0"/>
    <cellStyle name="標準 2" xfId="1" xr:uid="{E140FD31-B132-43B4-B78B-B31733B1D498}"/>
    <cellStyle name="標準 2 2" xfId="5" xr:uid="{E9E12FF6-BCD0-4571-A36C-D1D9D40E5E1A}"/>
    <cellStyle name="標準 3" xfId="2" xr:uid="{010DC4D2-BDD2-4A87-9ADE-5D5599907EDC}"/>
  </cellStyles>
  <dxfs count="1">
    <dxf>
      <font>
        <b/>
        <i val="0"/>
        <color theme="0"/>
      </font>
      <fill>
        <patternFill>
          <bgColor theme="1"/>
        </patternFill>
      </fill>
    </dxf>
  </dxfs>
  <tableStyles count="0" defaultTableStyle="TableStyleMedium2" defaultPivotStyle="PivotStyleLight16"/>
  <colors>
    <mruColors>
      <color rgb="FF009900"/>
      <color rgb="FF99FF99"/>
      <color rgb="FFFFCCFF"/>
      <color rgb="FFFFFF66"/>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928485</xdr:colOff>
      <xdr:row>46</xdr:row>
      <xdr:rowOff>176892</xdr:rowOff>
    </xdr:from>
    <xdr:to>
      <xdr:col>8</xdr:col>
      <xdr:colOff>1170214</xdr:colOff>
      <xdr:row>54</xdr:row>
      <xdr:rowOff>122465</xdr:rowOff>
    </xdr:to>
    <xdr:sp macro="" textlink="">
      <xdr:nvSpPr>
        <xdr:cNvPr id="2" name="左中かっこ 1">
          <a:extLst>
            <a:ext uri="{FF2B5EF4-FFF2-40B4-BE49-F238E27FC236}">
              <a16:creationId xmlns:a16="http://schemas.microsoft.com/office/drawing/2014/main" id="{392DA0ED-6D92-4DD9-AFDE-B73B823E6E0A}"/>
            </a:ext>
          </a:extLst>
        </xdr:cNvPr>
        <xdr:cNvSpPr/>
      </xdr:nvSpPr>
      <xdr:spPr>
        <a:xfrm>
          <a:off x="13392628" y="14505213"/>
          <a:ext cx="241729" cy="2231573"/>
        </a:xfrm>
        <a:prstGeom prst="lef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666749</xdr:colOff>
      <xdr:row>0</xdr:row>
      <xdr:rowOff>122464</xdr:rowOff>
    </xdr:from>
    <xdr:to>
      <xdr:col>37</xdr:col>
      <xdr:colOff>666751</xdr:colOff>
      <xdr:row>6</xdr:row>
      <xdr:rowOff>299357</xdr:rowOff>
    </xdr:to>
    <xdr:sp macro="" textlink="">
      <xdr:nvSpPr>
        <xdr:cNvPr id="4" name="吹き出し: 角を丸めた四角形 3">
          <a:extLst>
            <a:ext uri="{FF2B5EF4-FFF2-40B4-BE49-F238E27FC236}">
              <a16:creationId xmlns:a16="http://schemas.microsoft.com/office/drawing/2014/main" id="{B57D17EB-631C-E086-3C09-565C16BD600C}"/>
            </a:ext>
          </a:extLst>
        </xdr:cNvPr>
        <xdr:cNvSpPr/>
      </xdr:nvSpPr>
      <xdr:spPr>
        <a:xfrm>
          <a:off x="23921356" y="122464"/>
          <a:ext cx="15212788" cy="2626179"/>
        </a:xfrm>
        <a:prstGeom prst="wedgeRoundRectCallout">
          <a:avLst>
            <a:gd name="adj1" fmla="val -54101"/>
            <a:gd name="adj2" fmla="val 22013"/>
            <a:gd name="adj3" fmla="val 16667"/>
          </a:avLst>
        </a:prstGeom>
        <a:solidFill>
          <a:srgbClr val="FF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a:t>＜コーナー終始に関する注意事項＞ </a:t>
          </a:r>
          <a:r>
            <a:rPr kumimoji="1" lang="en-US" altLang="ja-JP" sz="1500" b="1"/>
            <a:t>※</a:t>
          </a:r>
          <a:r>
            <a:rPr kumimoji="1" lang="ja-JP" altLang="ja-JP" sz="1500" b="1">
              <a:solidFill>
                <a:schemeClr val="lt1"/>
              </a:solidFill>
              <a:effectLst/>
              <a:latin typeface="+mn-lt"/>
              <a:ea typeface="+mn-ea"/>
              <a:cs typeface="+mn-cs"/>
            </a:rPr>
            <a:t>シート朝顔のコーナー終始は強度が弱くなることから</a:t>
          </a:r>
          <a:r>
            <a:rPr kumimoji="1" lang="ja-JP" altLang="en-US" sz="1500" b="1">
              <a:solidFill>
                <a:schemeClr val="lt1"/>
              </a:solidFill>
              <a:effectLst/>
              <a:latin typeface="+mn-lt"/>
              <a:ea typeface="+mn-ea"/>
              <a:cs typeface="+mn-cs"/>
            </a:rPr>
            <a:t>メーカーでも推奨しておりません。</a:t>
          </a:r>
          <a:endParaRPr kumimoji="1" lang="en-US" altLang="ja-JP" sz="15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a:solidFill>
                <a:schemeClr val="lt1"/>
              </a:solidFill>
              <a:effectLst/>
              <a:latin typeface="+mn-lt"/>
              <a:ea typeface="+mn-ea"/>
              <a:cs typeface="+mn-cs"/>
            </a:rPr>
            <a:t>できるだけ横に</a:t>
          </a:r>
          <a:r>
            <a:rPr kumimoji="1" lang="ja-JP" altLang="ja-JP" sz="1500" b="1">
              <a:solidFill>
                <a:schemeClr val="lt1"/>
              </a:solidFill>
              <a:effectLst/>
              <a:latin typeface="+mn-lt"/>
              <a:ea typeface="+mn-ea"/>
              <a:cs typeface="+mn-cs"/>
            </a:rPr>
            <a:t>直線</a:t>
          </a:r>
          <a:r>
            <a:rPr kumimoji="1" lang="ja-JP" altLang="en-US" sz="1500" b="1">
              <a:solidFill>
                <a:schemeClr val="lt1"/>
              </a:solidFill>
              <a:effectLst/>
              <a:latin typeface="+mn-lt"/>
              <a:ea typeface="+mn-ea"/>
              <a:cs typeface="+mn-cs"/>
            </a:rPr>
            <a:t>スパン</a:t>
          </a:r>
          <a:r>
            <a:rPr kumimoji="1" lang="ja-JP" altLang="ja-JP" sz="1500" b="1">
              <a:solidFill>
                <a:schemeClr val="lt1"/>
              </a:solidFill>
              <a:effectLst/>
              <a:latin typeface="+mn-lt"/>
              <a:ea typeface="+mn-ea"/>
              <a:cs typeface="+mn-cs"/>
            </a:rPr>
            <a:t>を</a:t>
          </a:r>
          <a:r>
            <a:rPr kumimoji="1" lang="ja-JP" altLang="en-US" sz="1500" b="1">
              <a:solidFill>
                <a:schemeClr val="lt1"/>
              </a:solidFill>
              <a:effectLst/>
              <a:latin typeface="+mn-lt"/>
              <a:ea typeface="+mn-ea"/>
              <a:cs typeface="+mn-cs"/>
            </a:rPr>
            <a:t>入れるようにしてください。どうしてもコーナー終始を行う場合、</a:t>
          </a:r>
          <a:r>
            <a:rPr kumimoji="1" lang="ja-JP" altLang="ja-JP" sz="1500" b="1">
              <a:solidFill>
                <a:schemeClr val="lt1"/>
              </a:solidFill>
              <a:effectLst/>
              <a:latin typeface="+mn-lt"/>
              <a:ea typeface="+mn-ea"/>
              <a:cs typeface="+mn-cs"/>
            </a:rPr>
            <a:t>別途ロープなどを使用して</a:t>
          </a:r>
          <a:r>
            <a:rPr kumimoji="1" lang="ja-JP" altLang="en-US" sz="1500" b="1">
              <a:solidFill>
                <a:schemeClr val="lt1"/>
              </a:solidFill>
              <a:effectLst/>
              <a:latin typeface="+mn-lt"/>
              <a:ea typeface="+mn-ea"/>
              <a:cs typeface="+mn-cs"/>
            </a:rPr>
            <a:t>終始部分の</a:t>
          </a:r>
          <a:r>
            <a:rPr kumimoji="1" lang="ja-JP" altLang="ja-JP" sz="1500" b="1">
              <a:solidFill>
                <a:schemeClr val="lt1"/>
              </a:solidFill>
              <a:effectLst/>
              <a:latin typeface="+mn-lt"/>
              <a:ea typeface="+mn-ea"/>
              <a:cs typeface="+mn-cs"/>
            </a:rPr>
            <a:t>固定の強化をお願いします。</a:t>
          </a:r>
          <a:endParaRPr lang="ja-JP"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a:t>◆ </a:t>
          </a:r>
          <a:r>
            <a:rPr kumimoji="1" lang="en-US" altLang="ja-JP" sz="1500" b="1"/>
            <a:t>SpeeK</a:t>
          </a:r>
          <a:r>
            <a:rPr kumimoji="1" lang="ja-JP" altLang="en-US" sz="1500" b="1"/>
            <a:t>仕様</a:t>
          </a:r>
          <a:r>
            <a:rPr kumimoji="1" lang="en-US" altLang="ja-JP" sz="1500" b="1"/>
            <a:t>(Y</a:t>
          </a:r>
          <a:r>
            <a:rPr kumimoji="1" lang="ja-JP" altLang="en-US" sz="1500" b="1"/>
            <a:t>型クランプタイプ</a:t>
          </a:r>
          <a:r>
            <a:rPr kumimoji="1" lang="en-US" altLang="ja-JP" sz="1500" b="1"/>
            <a:t>)</a:t>
          </a:r>
          <a:r>
            <a:rPr kumimoji="1" lang="ja-JP" altLang="en-US" sz="1500" b="1"/>
            <a:t>でコーナー終始とする場合</a:t>
          </a:r>
          <a:endParaRPr kumimoji="1" lang="en-US" altLang="ja-JP" sz="15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a:t>　コーナーシートを止める為の直線用の本体フレームと斜材＋くさびタイプは上部</a:t>
          </a:r>
          <a:r>
            <a:rPr kumimoji="1" lang="en-US" altLang="ja-JP" sz="1500" b="1"/>
            <a:t>/</a:t>
          </a:r>
          <a:r>
            <a:rPr kumimoji="1" lang="ja-JP" altLang="en-US" sz="1500" b="1"/>
            <a:t>下部金具が必要になります。</a:t>
          </a:r>
          <a:r>
            <a:rPr kumimoji="1" lang="en-US" altLang="ja-JP" sz="1500" b="1"/>
            <a:t>(</a:t>
          </a:r>
          <a:r>
            <a:rPr kumimoji="1" lang="ja-JP" altLang="en-US" sz="1500" b="1"/>
            <a:t>計算式対応済</a:t>
          </a:r>
          <a:r>
            <a:rPr kumimoji="1" lang="en-US" altLang="ja-JP" sz="1500" b="1"/>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a:t>　本体フレームにコーナーシートを引っ掛けますが、一番上は引っ掛ける部分がないので、一部外れた状態となりますので、ご了承ください。</a:t>
          </a:r>
          <a:endParaRPr kumimoji="1" lang="en-US" altLang="ja-JP" sz="1500" b="1"/>
        </a:p>
        <a:p>
          <a:pPr algn="l"/>
          <a:endParaRPr kumimoji="1" lang="en-US" altLang="ja-JP" sz="1500" b="1"/>
        </a:p>
        <a:p>
          <a:pPr algn="l"/>
          <a:r>
            <a:rPr kumimoji="1" lang="ja-JP" altLang="en-US" sz="1500" b="1"/>
            <a:t>◆ コーナーにハピネスタイプを使用したい場合は、オプション対応となります。</a:t>
          </a:r>
          <a:r>
            <a:rPr kumimoji="1" lang="en-US" altLang="ja-JP" sz="1500" b="1"/>
            <a:t>J32</a:t>
          </a:r>
          <a:r>
            <a:rPr kumimoji="1" lang="ja-JP" altLang="en-US" sz="1500" b="1"/>
            <a:t>セルのセンターフレーム</a:t>
          </a:r>
          <a:r>
            <a:rPr kumimoji="1" lang="en-US" altLang="ja-JP" sz="1500" b="1"/>
            <a:t>(OP</a:t>
          </a:r>
          <a:r>
            <a:rPr kumimoji="1" lang="ja-JP" altLang="en-US" sz="1500" b="1"/>
            <a:t>品</a:t>
          </a:r>
          <a:r>
            <a:rPr kumimoji="1" lang="en-US" altLang="ja-JP" sz="1500" b="1"/>
            <a:t>)</a:t>
          </a:r>
          <a:r>
            <a:rPr kumimoji="1" lang="ja-JP" altLang="en-US" sz="1500" b="1"/>
            <a:t>に必要数を入れてください。</a:t>
          </a:r>
          <a:endParaRPr kumimoji="1" lang="en-US" altLang="ja-JP" sz="15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492124</xdr:colOff>
      <xdr:row>9</xdr:row>
      <xdr:rowOff>223839</xdr:rowOff>
    </xdr:from>
    <xdr:to>
      <xdr:col>20</xdr:col>
      <xdr:colOff>71436</xdr:colOff>
      <xdr:row>22</xdr:row>
      <xdr:rowOff>55562</xdr:rowOff>
    </xdr:to>
    <xdr:sp macro="" textlink="">
      <xdr:nvSpPr>
        <xdr:cNvPr id="2" name="正方形/長方形 1">
          <a:extLst>
            <a:ext uri="{FF2B5EF4-FFF2-40B4-BE49-F238E27FC236}">
              <a16:creationId xmlns:a16="http://schemas.microsoft.com/office/drawing/2014/main" id="{471B3ADF-45DF-488A-854D-0B5649C55FF1}"/>
            </a:ext>
          </a:extLst>
        </xdr:cNvPr>
        <xdr:cNvSpPr/>
      </xdr:nvSpPr>
      <xdr:spPr>
        <a:xfrm>
          <a:off x="9437687" y="2271714"/>
          <a:ext cx="5714999" cy="27447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＜入力方法＞</a:t>
          </a:r>
          <a:endParaRPr kumimoji="1" lang="en-US" altLang="ja-JP" sz="1100" b="1"/>
        </a:p>
        <a:p>
          <a:pPr algn="l"/>
          <a:r>
            <a:rPr kumimoji="1" lang="ja-JP" altLang="en-US" sz="1100" b="1"/>
            <a:t>①Ａ表かＢ表にスパン数や途切れ、ＯＰ品・調整数などを記入してください。</a:t>
          </a:r>
          <a:endParaRPr kumimoji="1" lang="en-US" altLang="ja-JP" sz="1100" b="1"/>
        </a:p>
        <a:p>
          <a:pPr algn="l"/>
          <a:r>
            <a:rPr kumimoji="1" lang="ja-JP" altLang="en-US" sz="1100" b="1"/>
            <a:t>　発注書に項目がある場合は自動で部材数が反映されます。</a:t>
          </a:r>
          <a:endParaRPr kumimoji="1" lang="en-US" altLang="ja-JP" sz="1100" b="1"/>
        </a:p>
        <a:p>
          <a:pPr algn="l"/>
          <a:r>
            <a:rPr kumimoji="1" lang="ja-JP" altLang="en-US" sz="1100" b="1"/>
            <a:t>　</a:t>
          </a:r>
          <a:r>
            <a:rPr kumimoji="1" lang="en-US" altLang="ja-JP" sz="1100" b="1"/>
            <a:t>※</a:t>
          </a:r>
          <a:r>
            <a:rPr kumimoji="1" lang="ja-JP" altLang="en-US" sz="1100" b="1"/>
            <a:t>ＯＰ品で基本在庫が</a:t>
          </a:r>
          <a:r>
            <a:rPr kumimoji="1" lang="en-US" altLang="ja-JP" sz="1100" b="1"/>
            <a:t>×</a:t>
          </a:r>
          <a:r>
            <a:rPr kumimoji="1" lang="ja-JP" altLang="en-US" sz="1100" b="1"/>
            <a:t>分はお手数ですが、備考欄か空欄へ手入力してください。</a:t>
          </a:r>
          <a:endParaRPr kumimoji="1" lang="en-US" altLang="ja-JP" sz="1100" b="1"/>
        </a:p>
        <a:p>
          <a:pPr algn="l"/>
          <a:endParaRPr kumimoji="1" lang="en-US" altLang="ja-JP" sz="1100" b="1"/>
        </a:p>
        <a:p>
          <a:pPr algn="l"/>
          <a:r>
            <a:rPr kumimoji="1" lang="ja-JP" altLang="en-US" sz="1100" b="1"/>
            <a:t>②センターを選択してください。</a:t>
          </a:r>
          <a:r>
            <a:rPr kumimoji="1" lang="en-US" altLang="ja-JP" sz="1100" b="1"/>
            <a:t>(TEL,FAX</a:t>
          </a:r>
          <a:r>
            <a:rPr kumimoji="1" lang="ja-JP" altLang="en-US" sz="1100" b="1"/>
            <a:t>自動反映</a:t>
          </a:r>
          <a:r>
            <a:rPr kumimoji="1" lang="en-US" altLang="ja-JP" sz="1100" b="1"/>
            <a:t>)</a:t>
          </a:r>
        </a:p>
        <a:p>
          <a:pPr algn="l"/>
          <a:r>
            <a:rPr kumimoji="1" lang="ja-JP" altLang="en-US" sz="1100" b="1"/>
            <a:t>③該当事項記入してください。　</a:t>
          </a:r>
          <a:endParaRPr kumimoji="1" lang="en-US" altLang="ja-JP" sz="1100" b="1"/>
        </a:p>
        <a:p>
          <a:pPr algn="l"/>
          <a:r>
            <a:rPr kumimoji="1" lang="ja-JP" altLang="en-US" sz="1100" b="1"/>
            <a:t>④総重量を確認 </a:t>
          </a:r>
          <a:r>
            <a:rPr kumimoji="1" lang="en-US" altLang="ja-JP" sz="1100" b="1"/>
            <a:t>(</a:t>
          </a:r>
          <a:r>
            <a:rPr kumimoji="1" lang="ja-JP" altLang="en-US" sz="1100" b="1"/>
            <a:t>過積載厳禁</a:t>
          </a:r>
          <a:r>
            <a:rPr kumimoji="1" lang="en-US" altLang="ja-JP" sz="1100" b="1"/>
            <a:t>)</a:t>
          </a:r>
        </a:p>
        <a:p>
          <a:r>
            <a:rPr kumimoji="1" lang="ja-JP" altLang="ja-JP" sz="1100" b="1">
              <a:solidFill>
                <a:schemeClr val="lt1"/>
              </a:solidFill>
              <a:effectLst/>
              <a:latin typeface="+mn-lt"/>
              <a:ea typeface="+mn-ea"/>
              <a:cs typeface="+mn-cs"/>
            </a:rPr>
            <a:t>⑤</a:t>
          </a:r>
          <a:r>
            <a:rPr kumimoji="1" lang="ja-JP" altLang="en-US" sz="1100" b="1">
              <a:solidFill>
                <a:schemeClr val="lt1"/>
              </a:solidFill>
              <a:effectLst/>
              <a:latin typeface="+mn-lt"/>
              <a:ea typeface="+mn-ea"/>
              <a:cs typeface="+mn-cs"/>
            </a:rPr>
            <a:t>シート朝顔のロープ</a:t>
          </a:r>
          <a:r>
            <a:rPr kumimoji="1" lang="ja-JP" altLang="ja-JP" sz="1100" b="1">
              <a:solidFill>
                <a:schemeClr val="lt1"/>
              </a:solidFill>
              <a:effectLst/>
              <a:latin typeface="+mn-lt"/>
              <a:ea typeface="+mn-ea"/>
              <a:cs typeface="+mn-cs"/>
            </a:rPr>
            <a:t>は</a:t>
          </a:r>
          <a:r>
            <a:rPr kumimoji="1" lang="ja-JP" altLang="en-US" sz="1100" b="1">
              <a:solidFill>
                <a:schemeClr val="lt1"/>
              </a:solidFill>
              <a:effectLst/>
              <a:latin typeface="+mn-lt"/>
              <a:ea typeface="+mn-ea"/>
              <a:cs typeface="+mn-cs"/>
            </a:rPr>
            <a:t>一部在庫のあるセンターのみで</a:t>
          </a:r>
          <a:endParaRPr kumimoji="1" lang="en-US" altLang="ja-JP" sz="1100" b="1">
            <a:solidFill>
              <a:schemeClr val="lt1"/>
            </a:solidFill>
            <a:effectLst/>
            <a:latin typeface="+mn-lt"/>
            <a:ea typeface="+mn-ea"/>
            <a:cs typeface="+mn-cs"/>
          </a:endParaRPr>
        </a:p>
        <a:p>
          <a:r>
            <a:rPr kumimoji="1" lang="ja-JP" altLang="en-US"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販売</a:t>
          </a:r>
          <a:r>
            <a:rPr kumimoji="1" lang="ja-JP" altLang="en-US" sz="1100" b="1">
              <a:solidFill>
                <a:schemeClr val="lt1"/>
              </a:solidFill>
              <a:effectLst/>
              <a:latin typeface="+mn-lt"/>
              <a:ea typeface="+mn-ea"/>
              <a:cs typeface="+mn-cs"/>
            </a:rPr>
            <a:t>での取り扱い</a:t>
          </a:r>
          <a:r>
            <a:rPr kumimoji="1" lang="ja-JP" altLang="ja-JP" sz="1100" b="1">
              <a:solidFill>
                <a:schemeClr val="lt1"/>
              </a:solidFill>
              <a:effectLst/>
              <a:latin typeface="+mn-lt"/>
              <a:ea typeface="+mn-ea"/>
              <a:cs typeface="+mn-cs"/>
            </a:rPr>
            <a:t>と</a:t>
          </a:r>
          <a:r>
            <a:rPr kumimoji="1" lang="ja-JP" altLang="en-US" sz="1100" b="1">
              <a:solidFill>
                <a:schemeClr val="lt1"/>
              </a:solidFill>
              <a:effectLst/>
              <a:latin typeface="+mn-lt"/>
              <a:ea typeface="+mn-ea"/>
              <a:cs typeface="+mn-cs"/>
            </a:rPr>
            <a:t>な</a:t>
          </a:r>
          <a:r>
            <a:rPr kumimoji="1" lang="ja-JP" altLang="ja-JP" sz="1100" b="1">
              <a:solidFill>
                <a:schemeClr val="lt1"/>
              </a:solidFill>
              <a:effectLst/>
              <a:latin typeface="+mn-lt"/>
              <a:ea typeface="+mn-ea"/>
              <a:cs typeface="+mn-cs"/>
            </a:rPr>
            <a:t>っております。</a:t>
          </a:r>
          <a:endParaRPr lang="ja-JP" altLang="ja-JP">
            <a:effectLst/>
          </a:endParaRPr>
        </a:p>
        <a:p>
          <a:pPr algn="l"/>
          <a:endParaRPr kumimoji="1" lang="en-US" altLang="ja-JP" sz="1100" b="1"/>
        </a:p>
        <a:p>
          <a:pPr algn="l"/>
          <a:r>
            <a:rPr kumimoji="1" lang="ja-JP" altLang="en-US" sz="1100" b="1"/>
            <a:t>   ★引取車両１車＝発注書１枚で作成してください。</a:t>
          </a:r>
          <a:endParaRPr kumimoji="1" lang="en-US" altLang="ja-JP" sz="1100" b="1"/>
        </a:p>
        <a:p>
          <a:r>
            <a:rPr kumimoji="1" lang="ja-JP" altLang="ja-JP" sz="1100" b="1">
              <a:solidFill>
                <a:schemeClr val="lt1"/>
              </a:solidFill>
              <a:effectLst/>
              <a:latin typeface="+mn-lt"/>
              <a:ea typeface="+mn-ea"/>
              <a:cs typeface="+mn-cs"/>
            </a:rPr>
            <a:t>   ★</a:t>
          </a:r>
          <a:r>
            <a:rPr kumimoji="1" lang="ja-JP" altLang="en-US" sz="1100" b="1">
              <a:solidFill>
                <a:schemeClr val="lt1"/>
              </a:solidFill>
              <a:effectLst/>
              <a:latin typeface="+mn-lt"/>
              <a:ea typeface="+mn-ea"/>
              <a:cs typeface="+mn-cs"/>
            </a:rPr>
            <a:t>大型案件のお問い合わせ時は総数量をお知らせください。</a:t>
          </a:r>
          <a:endParaRPr kumimoji="1" lang="en-US" altLang="ja-JP" sz="1100" b="1">
            <a:solidFill>
              <a:schemeClr val="lt1"/>
            </a:solidFill>
            <a:effectLst/>
            <a:latin typeface="+mn-lt"/>
            <a:ea typeface="+mn-ea"/>
            <a:cs typeface="+mn-cs"/>
          </a:endParaRPr>
        </a:p>
      </xdr:txBody>
    </xdr:sp>
    <xdr:clientData/>
  </xdr:twoCellAnchor>
  <xdr:twoCellAnchor>
    <xdr:from>
      <xdr:col>13</xdr:col>
      <xdr:colOff>103189</xdr:colOff>
      <xdr:row>3</xdr:row>
      <xdr:rowOff>39687</xdr:rowOff>
    </xdr:from>
    <xdr:to>
      <xdr:col>13</xdr:col>
      <xdr:colOff>357187</xdr:colOff>
      <xdr:row>10</xdr:row>
      <xdr:rowOff>619125</xdr:rowOff>
    </xdr:to>
    <xdr:sp macro="" textlink="">
      <xdr:nvSpPr>
        <xdr:cNvPr id="3" name="右中かっこ 2">
          <a:extLst>
            <a:ext uri="{FF2B5EF4-FFF2-40B4-BE49-F238E27FC236}">
              <a16:creationId xmlns:a16="http://schemas.microsoft.com/office/drawing/2014/main" id="{F446D28B-E5DA-4C95-9A52-EA6088998E76}"/>
            </a:ext>
          </a:extLst>
        </xdr:cNvPr>
        <xdr:cNvSpPr/>
      </xdr:nvSpPr>
      <xdr:spPr>
        <a:xfrm>
          <a:off x="7723189" y="525462"/>
          <a:ext cx="253998" cy="1493838"/>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412751</xdr:colOff>
      <xdr:row>5</xdr:row>
      <xdr:rowOff>150812</xdr:rowOff>
    </xdr:from>
    <xdr:to>
      <xdr:col>15</xdr:col>
      <xdr:colOff>388938</xdr:colOff>
      <xdr:row>6</xdr:row>
      <xdr:rowOff>190499</xdr:rowOff>
    </xdr:to>
    <xdr:sp macro="" textlink="">
      <xdr:nvSpPr>
        <xdr:cNvPr id="4" name="テキスト ボックス 3">
          <a:extLst>
            <a:ext uri="{FF2B5EF4-FFF2-40B4-BE49-F238E27FC236}">
              <a16:creationId xmlns:a16="http://schemas.microsoft.com/office/drawing/2014/main" id="{1463C47D-1701-4ABD-87C8-0D3080551FF4}"/>
            </a:ext>
          </a:extLst>
        </xdr:cNvPr>
        <xdr:cNvSpPr txBox="1"/>
      </xdr:nvSpPr>
      <xdr:spPr>
        <a:xfrm>
          <a:off x="8032751" y="1093787"/>
          <a:ext cx="1347787" cy="268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③該当事項記入</a:t>
          </a:r>
        </a:p>
      </xdr:txBody>
    </xdr:sp>
    <xdr:clientData/>
  </xdr:twoCellAnchor>
  <xdr:twoCellAnchor>
    <xdr:from>
      <xdr:col>13</xdr:col>
      <xdr:colOff>412751</xdr:colOff>
      <xdr:row>48</xdr:row>
      <xdr:rowOff>190500</xdr:rowOff>
    </xdr:from>
    <xdr:to>
      <xdr:col>15</xdr:col>
      <xdr:colOff>388938</xdr:colOff>
      <xdr:row>50</xdr:row>
      <xdr:rowOff>103187</xdr:rowOff>
    </xdr:to>
    <xdr:sp macro="" textlink="">
      <xdr:nvSpPr>
        <xdr:cNvPr id="7" name="テキスト ボックス 6">
          <a:extLst>
            <a:ext uri="{FF2B5EF4-FFF2-40B4-BE49-F238E27FC236}">
              <a16:creationId xmlns:a16="http://schemas.microsoft.com/office/drawing/2014/main" id="{5CC2CC52-5D2F-45F6-820F-2DB6E744C522}"/>
            </a:ext>
          </a:extLst>
        </xdr:cNvPr>
        <xdr:cNvSpPr txBox="1"/>
      </xdr:nvSpPr>
      <xdr:spPr>
        <a:xfrm>
          <a:off x="8461376" y="10787063"/>
          <a:ext cx="1341437" cy="373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④重量確認</a:t>
          </a:r>
          <a:endParaRPr kumimoji="1" lang="en-US" altLang="ja-JP" sz="1100" b="1">
            <a:solidFill>
              <a:sysClr val="windowText" lastClr="000000"/>
            </a:solidFill>
          </a:endParaRPr>
        </a:p>
      </xdr:txBody>
    </xdr:sp>
    <xdr:clientData/>
  </xdr:twoCellAnchor>
  <xdr:twoCellAnchor>
    <xdr:from>
      <xdr:col>13</xdr:col>
      <xdr:colOff>95250</xdr:colOff>
      <xdr:row>49</xdr:row>
      <xdr:rowOff>23812</xdr:rowOff>
    </xdr:from>
    <xdr:to>
      <xdr:col>13</xdr:col>
      <xdr:colOff>412750</xdr:colOff>
      <xdr:row>49</xdr:row>
      <xdr:rowOff>198437</xdr:rowOff>
    </xdr:to>
    <xdr:sp macro="" textlink="">
      <xdr:nvSpPr>
        <xdr:cNvPr id="8" name="矢印: 右 7">
          <a:extLst>
            <a:ext uri="{FF2B5EF4-FFF2-40B4-BE49-F238E27FC236}">
              <a16:creationId xmlns:a16="http://schemas.microsoft.com/office/drawing/2014/main" id="{8CDEBEF9-8C55-4A09-BF61-319866B82DA2}"/>
            </a:ext>
          </a:extLst>
        </xdr:cNvPr>
        <xdr:cNvSpPr/>
      </xdr:nvSpPr>
      <xdr:spPr>
        <a:xfrm>
          <a:off x="7715250" y="10720387"/>
          <a:ext cx="317500" cy="1746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13</xdr:col>
      <xdr:colOff>95250</xdr:colOff>
      <xdr:row>47</xdr:row>
      <xdr:rowOff>182563</xdr:rowOff>
    </xdr:from>
    <xdr:to>
      <xdr:col>13</xdr:col>
      <xdr:colOff>293687</xdr:colOff>
      <xdr:row>48</xdr:row>
      <xdr:rowOff>63500</xdr:rowOff>
    </xdr:to>
    <xdr:sp macro="" textlink="">
      <xdr:nvSpPr>
        <xdr:cNvPr id="10" name="矢印: 右 9">
          <a:extLst>
            <a:ext uri="{FF2B5EF4-FFF2-40B4-BE49-F238E27FC236}">
              <a16:creationId xmlns:a16="http://schemas.microsoft.com/office/drawing/2014/main" id="{952BCD1A-EB72-B7CD-EFD9-67426FD664AB}"/>
            </a:ext>
          </a:extLst>
        </xdr:cNvPr>
        <xdr:cNvSpPr/>
      </xdr:nvSpPr>
      <xdr:spPr>
        <a:xfrm>
          <a:off x="8143875" y="10548938"/>
          <a:ext cx="198437" cy="1111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9B12-17C7-4239-8901-AF39A59F7C9C}">
  <sheetPr>
    <pageSetUpPr fitToPage="1"/>
  </sheetPr>
  <dimension ref="A1:L44"/>
  <sheetViews>
    <sheetView tabSelected="1" zoomScale="70" zoomScaleNormal="70" workbookViewId="0">
      <pane xSplit="7" ySplit="7" topLeftCell="H8" activePane="bottomRight" state="frozen"/>
      <selection activeCell="B4" sqref="B4:B5"/>
      <selection pane="topRight" activeCell="B4" sqref="B4:B5"/>
      <selection pane="bottomLeft" activeCell="B4" sqref="B4:B5"/>
      <selection pane="bottomRight" activeCell="C1" sqref="C1"/>
    </sheetView>
  </sheetViews>
  <sheetFormatPr defaultRowHeight="19.5"/>
  <cols>
    <col min="1" max="1" width="16.875" style="273" customWidth="1"/>
    <col min="2" max="2" width="64.5" style="258" customWidth="1"/>
    <col min="3" max="3" width="20.75" style="258" customWidth="1"/>
    <col min="4" max="4" width="20.75" style="273" customWidth="1"/>
    <col min="5" max="8" width="20.75" style="258" customWidth="1"/>
    <col min="9" max="10" width="28.875" style="258" customWidth="1"/>
    <col min="11" max="12" width="20.75" style="258" customWidth="1"/>
    <col min="13" max="13" width="14.5" style="258" customWidth="1"/>
    <col min="14" max="16384" width="9" style="258"/>
  </cols>
  <sheetData>
    <row r="1" spans="1:12" ht="65.25" customHeight="1" thickBot="1">
      <c r="A1" s="338" t="s">
        <v>341</v>
      </c>
      <c r="B1" s="338"/>
      <c r="C1" s="256" t="s">
        <v>4</v>
      </c>
      <c r="D1" s="257" t="s">
        <v>279</v>
      </c>
    </row>
    <row r="2" spans="1:12" ht="45" customHeight="1">
      <c r="A2" s="216" t="s">
        <v>4</v>
      </c>
      <c r="B2" s="259" t="s">
        <v>280</v>
      </c>
      <c r="C2" s="342" t="s">
        <v>324</v>
      </c>
      <c r="D2" s="343"/>
      <c r="E2" s="343"/>
      <c r="F2" s="343"/>
      <c r="G2" s="343"/>
      <c r="H2" s="343"/>
      <c r="I2" s="260" t="s">
        <v>345</v>
      </c>
      <c r="J2" s="259" t="s">
        <v>346</v>
      </c>
      <c r="K2" s="261"/>
      <c r="L2" s="261"/>
    </row>
    <row r="3" spans="1:12" ht="45" customHeight="1">
      <c r="A3" s="262" t="s">
        <v>279</v>
      </c>
      <c r="B3" s="263" t="s">
        <v>1</v>
      </c>
      <c r="C3" s="264">
        <v>1800</v>
      </c>
      <c r="D3" s="265">
        <v>1500</v>
      </c>
      <c r="E3" s="265">
        <v>1200</v>
      </c>
      <c r="F3" s="265">
        <v>900</v>
      </c>
      <c r="G3" s="266">
        <v>600</v>
      </c>
      <c r="H3" s="267" t="s">
        <v>2</v>
      </c>
      <c r="I3" s="268" t="s">
        <v>3</v>
      </c>
      <c r="J3" s="269" t="s">
        <v>344</v>
      </c>
    </row>
    <row r="4" spans="1:12" ht="45" customHeight="1" thickBot="1">
      <c r="A4" s="270"/>
      <c r="B4" s="271" t="s">
        <v>340</v>
      </c>
      <c r="C4" s="47"/>
      <c r="D4" s="48"/>
      <c r="E4" s="48"/>
      <c r="F4" s="48"/>
      <c r="G4" s="49"/>
      <c r="H4" s="272">
        <f>SUM(C4:G4)</f>
        <v>0</v>
      </c>
      <c r="I4" s="50"/>
      <c r="J4" s="50"/>
    </row>
    <row r="5" spans="1:12" ht="23.25" customHeight="1" thickBot="1">
      <c r="I5" s="332" t="s">
        <v>347</v>
      </c>
      <c r="J5" s="333"/>
      <c r="K5" s="274"/>
      <c r="L5" s="274"/>
    </row>
    <row r="6" spans="1:12" ht="40.5" customHeight="1" thickBot="1">
      <c r="E6" s="339" t="s">
        <v>281</v>
      </c>
      <c r="F6" s="340"/>
      <c r="G6" s="341"/>
      <c r="I6" s="334" t="s">
        <v>348</v>
      </c>
      <c r="J6" s="335"/>
      <c r="K6" s="274"/>
      <c r="L6" s="274"/>
    </row>
    <row r="7" spans="1:12" ht="48" customHeight="1" thickBot="1">
      <c r="A7" s="275" t="s">
        <v>6</v>
      </c>
      <c r="B7" s="276" t="s">
        <v>321</v>
      </c>
      <c r="C7" s="277"/>
      <c r="D7" s="278" t="s">
        <v>322</v>
      </c>
      <c r="E7" s="279" t="s">
        <v>343</v>
      </c>
      <c r="F7" s="280" t="s">
        <v>342</v>
      </c>
      <c r="G7" s="281" t="s">
        <v>268</v>
      </c>
      <c r="I7" s="336"/>
      <c r="J7" s="337"/>
      <c r="K7" s="274"/>
      <c r="L7" s="274"/>
    </row>
    <row r="8" spans="1:12" ht="25.5" customHeight="1">
      <c r="A8" s="282">
        <v>260000</v>
      </c>
      <c r="B8" s="283" t="s">
        <v>323</v>
      </c>
      <c r="C8" s="326" t="s">
        <v>332</v>
      </c>
      <c r="D8" s="284">
        <v>6</v>
      </c>
      <c r="E8" s="285" t="str">
        <f>IF(H4=0,"",H4)</f>
        <v/>
      </c>
      <c r="F8" s="32"/>
      <c r="G8" s="286" t="str">
        <f>IF(SUM(E8,F8)=0,"",SUM(E8:F8))</f>
        <v/>
      </c>
      <c r="I8" s="274"/>
      <c r="J8" s="274"/>
      <c r="K8" s="274"/>
    </row>
    <row r="9" spans="1:12" ht="25.5" customHeight="1">
      <c r="A9" s="287">
        <v>260001</v>
      </c>
      <c r="B9" s="288" t="s">
        <v>285</v>
      </c>
      <c r="C9" s="328"/>
      <c r="D9" s="289">
        <v>6</v>
      </c>
      <c r="E9" s="290" t="str">
        <f>IF(H4=0,"",H4)</f>
        <v/>
      </c>
      <c r="F9" s="33"/>
      <c r="G9" s="291" t="str">
        <f t="shared" ref="G9:G44" si="0">IF(SUM(E9,F9)=0,"",SUM(E9:F9))</f>
        <v/>
      </c>
      <c r="J9" s="166"/>
    </row>
    <row r="10" spans="1:12" ht="25.5" customHeight="1">
      <c r="A10" s="282">
        <v>261800</v>
      </c>
      <c r="B10" s="283" t="s">
        <v>306</v>
      </c>
      <c r="C10" s="326" t="s">
        <v>333</v>
      </c>
      <c r="D10" s="284">
        <v>4.2</v>
      </c>
      <c r="E10" s="292" t="str">
        <f>IF(C4=0,"",C4)</f>
        <v/>
      </c>
      <c r="F10" s="32"/>
      <c r="G10" s="286" t="str">
        <f t="shared" si="0"/>
        <v/>
      </c>
    </row>
    <row r="11" spans="1:12" ht="25.5" customHeight="1">
      <c r="A11" s="293">
        <v>261801</v>
      </c>
      <c r="B11" s="294" t="s">
        <v>307</v>
      </c>
      <c r="C11" s="327"/>
      <c r="D11" s="295">
        <v>3.7</v>
      </c>
      <c r="E11" s="296" t="str">
        <f>IF(C4=0,"",C4)</f>
        <v/>
      </c>
      <c r="F11" s="34"/>
      <c r="G11" s="297" t="str">
        <f t="shared" si="0"/>
        <v/>
      </c>
    </row>
    <row r="12" spans="1:12" ht="25.5">
      <c r="A12" s="293">
        <v>261802</v>
      </c>
      <c r="B12" s="294" t="s">
        <v>308</v>
      </c>
      <c r="C12" s="327"/>
      <c r="D12" s="295">
        <v>1.8</v>
      </c>
      <c r="E12" s="296" t="str">
        <f>IF(C4=0,"",C4)</f>
        <v/>
      </c>
      <c r="F12" s="34"/>
      <c r="G12" s="297" t="str">
        <f t="shared" si="0"/>
        <v/>
      </c>
    </row>
    <row r="13" spans="1:12" ht="25.5">
      <c r="A13" s="287">
        <v>261803</v>
      </c>
      <c r="B13" s="288" t="s">
        <v>309</v>
      </c>
      <c r="C13" s="328"/>
      <c r="D13" s="289">
        <v>2.1</v>
      </c>
      <c r="E13" s="290" t="str">
        <f>IF(C4=0,"",C4*2)</f>
        <v/>
      </c>
      <c r="F13" s="33"/>
      <c r="G13" s="291" t="str">
        <f t="shared" si="0"/>
        <v/>
      </c>
    </row>
    <row r="14" spans="1:12" ht="25.5">
      <c r="A14" s="282">
        <v>261500</v>
      </c>
      <c r="B14" s="283" t="s">
        <v>302</v>
      </c>
      <c r="C14" s="326" t="s">
        <v>334</v>
      </c>
      <c r="D14" s="284">
        <v>3.6</v>
      </c>
      <c r="E14" s="292" t="str">
        <f>IF(D4=0,"",D4)</f>
        <v/>
      </c>
      <c r="F14" s="32"/>
      <c r="G14" s="286" t="str">
        <f t="shared" si="0"/>
        <v/>
      </c>
    </row>
    <row r="15" spans="1:12" ht="25.5">
      <c r="A15" s="293">
        <v>261501</v>
      </c>
      <c r="B15" s="294" t="s">
        <v>303</v>
      </c>
      <c r="C15" s="327"/>
      <c r="D15" s="295">
        <v>3</v>
      </c>
      <c r="E15" s="296" t="str">
        <f>IF(D4=0,"",D4)</f>
        <v/>
      </c>
      <c r="F15" s="34"/>
      <c r="G15" s="297" t="str">
        <f t="shared" si="0"/>
        <v/>
      </c>
    </row>
    <row r="16" spans="1:12" ht="25.5">
      <c r="A16" s="293">
        <v>261502</v>
      </c>
      <c r="B16" s="294" t="s">
        <v>304</v>
      </c>
      <c r="C16" s="327"/>
      <c r="D16" s="295">
        <v>1.5</v>
      </c>
      <c r="E16" s="296" t="str">
        <f>IF(D4=0,"",D4)</f>
        <v/>
      </c>
      <c r="F16" s="34"/>
      <c r="G16" s="297" t="str">
        <f t="shared" si="0"/>
        <v/>
      </c>
    </row>
    <row r="17" spans="1:7" ht="25.5">
      <c r="A17" s="287">
        <v>261503</v>
      </c>
      <c r="B17" s="288" t="s">
        <v>305</v>
      </c>
      <c r="C17" s="328"/>
      <c r="D17" s="289">
        <v>1.9</v>
      </c>
      <c r="E17" s="290" t="str">
        <f>IF(D4=0,"",D4*2)</f>
        <v/>
      </c>
      <c r="F17" s="33"/>
      <c r="G17" s="291" t="str">
        <f t="shared" si="0"/>
        <v/>
      </c>
    </row>
    <row r="18" spans="1:7" ht="25.5">
      <c r="A18" s="282">
        <v>261200</v>
      </c>
      <c r="B18" s="283" t="s">
        <v>298</v>
      </c>
      <c r="C18" s="326" t="s">
        <v>335</v>
      </c>
      <c r="D18" s="284">
        <v>2.9</v>
      </c>
      <c r="E18" s="292" t="str">
        <f>IF(E4=0,"",E4)</f>
        <v/>
      </c>
      <c r="F18" s="32"/>
      <c r="G18" s="286" t="str">
        <f t="shared" si="0"/>
        <v/>
      </c>
    </row>
    <row r="19" spans="1:7" ht="25.5">
      <c r="A19" s="293">
        <v>261201</v>
      </c>
      <c r="B19" s="294" t="s">
        <v>299</v>
      </c>
      <c r="C19" s="327"/>
      <c r="D19" s="295">
        <v>2.4</v>
      </c>
      <c r="E19" s="296" t="str">
        <f>IF(E4=0,"",E4)</f>
        <v/>
      </c>
      <c r="F19" s="34"/>
      <c r="G19" s="297" t="str">
        <f t="shared" si="0"/>
        <v/>
      </c>
    </row>
    <row r="20" spans="1:7" ht="25.5">
      <c r="A20" s="293">
        <v>261202</v>
      </c>
      <c r="B20" s="294" t="s">
        <v>300</v>
      </c>
      <c r="C20" s="327"/>
      <c r="D20" s="295">
        <v>1.3</v>
      </c>
      <c r="E20" s="296" t="str">
        <f>IF(E4=0,"",E4)</f>
        <v/>
      </c>
      <c r="F20" s="34"/>
      <c r="G20" s="297" t="str">
        <f t="shared" si="0"/>
        <v/>
      </c>
    </row>
    <row r="21" spans="1:7" ht="25.5">
      <c r="A21" s="287">
        <v>261203</v>
      </c>
      <c r="B21" s="288" t="s">
        <v>301</v>
      </c>
      <c r="C21" s="328"/>
      <c r="D21" s="289">
        <v>1.7</v>
      </c>
      <c r="E21" s="290" t="str">
        <f>IF(E4=0,"",E4*2)</f>
        <v/>
      </c>
      <c r="F21" s="33"/>
      <c r="G21" s="291" t="str">
        <f t="shared" si="0"/>
        <v/>
      </c>
    </row>
    <row r="22" spans="1:7" ht="25.5">
      <c r="A22" s="282">
        <v>260900</v>
      </c>
      <c r="B22" s="283" t="s">
        <v>294</v>
      </c>
      <c r="C22" s="326" t="s">
        <v>336</v>
      </c>
      <c r="D22" s="284">
        <v>2.2000000000000002</v>
      </c>
      <c r="E22" s="292" t="str">
        <f>IF(F4=0,"",F4)</f>
        <v/>
      </c>
      <c r="F22" s="32"/>
      <c r="G22" s="286" t="str">
        <f t="shared" si="0"/>
        <v/>
      </c>
    </row>
    <row r="23" spans="1:7" ht="25.5">
      <c r="A23" s="293">
        <v>260901</v>
      </c>
      <c r="B23" s="294" t="s">
        <v>295</v>
      </c>
      <c r="C23" s="327"/>
      <c r="D23" s="295">
        <v>1.8</v>
      </c>
      <c r="E23" s="296" t="str">
        <f>IF(F4=0,"",F4)</f>
        <v/>
      </c>
      <c r="F23" s="34"/>
      <c r="G23" s="297" t="str">
        <f t="shared" si="0"/>
        <v/>
      </c>
    </row>
    <row r="24" spans="1:7" ht="25.5">
      <c r="A24" s="293">
        <v>260902</v>
      </c>
      <c r="B24" s="294" t="s">
        <v>296</v>
      </c>
      <c r="C24" s="327"/>
      <c r="D24" s="295">
        <v>1</v>
      </c>
      <c r="E24" s="296" t="str">
        <f>IF(F4=0,"",F4)</f>
        <v/>
      </c>
      <c r="F24" s="34"/>
      <c r="G24" s="297" t="str">
        <f t="shared" si="0"/>
        <v/>
      </c>
    </row>
    <row r="25" spans="1:7" ht="25.5">
      <c r="A25" s="287">
        <v>260903</v>
      </c>
      <c r="B25" s="288" t="s">
        <v>297</v>
      </c>
      <c r="C25" s="328"/>
      <c r="D25" s="289">
        <v>1.5</v>
      </c>
      <c r="E25" s="290" t="str">
        <f>IF(F4=0,"",F4*2)</f>
        <v/>
      </c>
      <c r="F25" s="33"/>
      <c r="G25" s="291" t="str">
        <f t="shared" si="0"/>
        <v/>
      </c>
    </row>
    <row r="26" spans="1:7" ht="25.5">
      <c r="A26" s="282">
        <v>260600</v>
      </c>
      <c r="B26" s="283" t="s">
        <v>290</v>
      </c>
      <c r="C26" s="326" t="s">
        <v>337</v>
      </c>
      <c r="D26" s="284">
        <v>1.5</v>
      </c>
      <c r="E26" s="292" t="str">
        <f>IF(G4=0,"",G4)</f>
        <v/>
      </c>
      <c r="F26" s="32"/>
      <c r="G26" s="286" t="str">
        <f t="shared" si="0"/>
        <v/>
      </c>
    </row>
    <row r="27" spans="1:7" ht="25.5">
      <c r="A27" s="293">
        <v>260601</v>
      </c>
      <c r="B27" s="294" t="s">
        <v>291</v>
      </c>
      <c r="C27" s="327"/>
      <c r="D27" s="295">
        <v>1.2</v>
      </c>
      <c r="E27" s="296" t="str">
        <f>IF(G4=0,"",G4)</f>
        <v/>
      </c>
      <c r="F27" s="34"/>
      <c r="G27" s="297" t="str">
        <f t="shared" si="0"/>
        <v/>
      </c>
    </row>
    <row r="28" spans="1:7" ht="25.5">
      <c r="A28" s="293">
        <v>260602</v>
      </c>
      <c r="B28" s="294" t="s">
        <v>292</v>
      </c>
      <c r="C28" s="327"/>
      <c r="D28" s="295">
        <v>0.8</v>
      </c>
      <c r="E28" s="296" t="str">
        <f>IF(G4=0,"",G4)</f>
        <v/>
      </c>
      <c r="F28" s="34"/>
      <c r="G28" s="297" t="str">
        <f t="shared" si="0"/>
        <v/>
      </c>
    </row>
    <row r="29" spans="1:7" ht="25.5">
      <c r="A29" s="287">
        <v>260603</v>
      </c>
      <c r="B29" s="288" t="s">
        <v>293</v>
      </c>
      <c r="C29" s="328"/>
      <c r="D29" s="289">
        <v>1.4</v>
      </c>
      <c r="E29" s="290" t="str">
        <f>IF(G4=0,"",G4*2)</f>
        <v/>
      </c>
      <c r="F29" s="33"/>
      <c r="G29" s="291" t="str">
        <f t="shared" si="0"/>
        <v/>
      </c>
    </row>
    <row r="30" spans="1:7" ht="25.5">
      <c r="A30" s="282">
        <v>260200</v>
      </c>
      <c r="B30" s="283" t="s">
        <v>287</v>
      </c>
      <c r="C30" s="326" t="s">
        <v>326</v>
      </c>
      <c r="D30" s="284">
        <v>2.1</v>
      </c>
      <c r="E30" s="292" t="str">
        <f>IF(H4=0,"",H4+1+J4-I4)</f>
        <v/>
      </c>
      <c r="F30" s="32"/>
      <c r="G30" s="286" t="str">
        <f t="shared" si="0"/>
        <v/>
      </c>
    </row>
    <row r="31" spans="1:7" ht="25.5">
      <c r="A31" s="287">
        <v>260201</v>
      </c>
      <c r="B31" s="288" t="s">
        <v>288</v>
      </c>
      <c r="C31" s="328"/>
      <c r="D31" s="289">
        <v>8.6999999999999993</v>
      </c>
      <c r="E31" s="290" t="str">
        <f>IF(H4=0,"",H4+1+J4-I4)</f>
        <v/>
      </c>
      <c r="F31" s="33"/>
      <c r="G31" s="291" t="str">
        <f t="shared" si="0"/>
        <v/>
      </c>
    </row>
    <row r="32" spans="1:7" ht="25.5">
      <c r="A32" s="298">
        <v>260100</v>
      </c>
      <c r="B32" s="299" t="s">
        <v>286</v>
      </c>
      <c r="C32" s="300" t="s">
        <v>329</v>
      </c>
      <c r="D32" s="301">
        <v>3.6</v>
      </c>
      <c r="E32" s="302" t="str">
        <f>IF(AND(H4=0,I4=0),"",IF(AND(H4=0,I4&gt;0),I4,(H4*2)+I4))</f>
        <v/>
      </c>
      <c r="F32" s="35"/>
      <c r="G32" s="303" t="str">
        <f t="shared" si="0"/>
        <v/>
      </c>
    </row>
    <row r="33" spans="1:7" ht="25.5">
      <c r="A33" s="304">
        <v>260300</v>
      </c>
      <c r="B33" s="305" t="s">
        <v>289</v>
      </c>
      <c r="C33" s="306" t="s">
        <v>327</v>
      </c>
      <c r="D33" s="307">
        <v>5</v>
      </c>
      <c r="E33" s="308" t="str">
        <f>IF(H4=0,"",(C4*6)+(D4*5)+(E4*4)+(F4*3)+(G4*2))</f>
        <v/>
      </c>
      <c r="F33" s="36"/>
      <c r="G33" s="309" t="str">
        <f t="shared" si="0"/>
        <v/>
      </c>
    </row>
    <row r="34" spans="1:7" ht="25.5">
      <c r="A34" s="310">
        <v>270000</v>
      </c>
      <c r="B34" s="311" t="s">
        <v>310</v>
      </c>
      <c r="C34" s="326" t="s">
        <v>330</v>
      </c>
      <c r="D34" s="312">
        <v>12</v>
      </c>
      <c r="E34" s="313" t="str">
        <f>IF(I4="","",IF(I4=0,"",I4))</f>
        <v/>
      </c>
      <c r="F34" s="37"/>
      <c r="G34" s="314" t="str">
        <f t="shared" si="0"/>
        <v/>
      </c>
    </row>
    <row r="35" spans="1:7" ht="25.5">
      <c r="A35" s="293">
        <v>270001</v>
      </c>
      <c r="B35" s="294" t="s">
        <v>311</v>
      </c>
      <c r="C35" s="327"/>
      <c r="D35" s="295">
        <v>12</v>
      </c>
      <c r="E35" s="296" t="str">
        <f>IF(I4="","",IF(I4=0,"",I4))</f>
        <v/>
      </c>
      <c r="F35" s="34"/>
      <c r="G35" s="297" t="str">
        <f t="shared" si="0"/>
        <v/>
      </c>
    </row>
    <row r="36" spans="1:7" ht="25.5">
      <c r="A36" s="287">
        <v>270002</v>
      </c>
      <c r="B36" s="288" t="s">
        <v>312</v>
      </c>
      <c r="C36" s="328"/>
      <c r="D36" s="289">
        <v>12</v>
      </c>
      <c r="E36" s="290" t="str">
        <f>IF(I4="","",IF(I4=0,"",I4))</f>
        <v/>
      </c>
      <c r="F36" s="33"/>
      <c r="G36" s="291" t="str">
        <f t="shared" si="0"/>
        <v/>
      </c>
    </row>
    <row r="37" spans="1:7" ht="25.5">
      <c r="A37" s="310">
        <v>270003</v>
      </c>
      <c r="B37" s="311" t="s">
        <v>313</v>
      </c>
      <c r="C37" s="329" t="s">
        <v>325</v>
      </c>
      <c r="D37" s="312">
        <v>1.7</v>
      </c>
      <c r="E37" s="313" t="str">
        <f>IF(I4="","",IF(I4=0,"",I4*2))</f>
        <v/>
      </c>
      <c r="F37" s="37"/>
      <c r="G37" s="314" t="str">
        <f t="shared" si="0"/>
        <v/>
      </c>
    </row>
    <row r="38" spans="1:7" ht="25.5">
      <c r="A38" s="293">
        <v>270004</v>
      </c>
      <c r="B38" s="294" t="s">
        <v>314</v>
      </c>
      <c r="C38" s="327"/>
      <c r="D38" s="295">
        <v>1.7</v>
      </c>
      <c r="E38" s="296" t="str">
        <f>IF(I4="","",IF(I4=0,"",I4*2))</f>
        <v/>
      </c>
      <c r="F38" s="34"/>
      <c r="G38" s="297" t="str">
        <f t="shared" si="0"/>
        <v/>
      </c>
    </row>
    <row r="39" spans="1:7" ht="25.5">
      <c r="A39" s="315">
        <v>270005</v>
      </c>
      <c r="B39" s="316" t="s">
        <v>315</v>
      </c>
      <c r="C39" s="327"/>
      <c r="D39" s="317">
        <v>1.9</v>
      </c>
      <c r="E39" s="318" t="str">
        <f>IF(I4="","",IF(I4=0,"",I4*2))</f>
        <v/>
      </c>
      <c r="F39" s="38"/>
      <c r="G39" s="319" t="str">
        <f t="shared" si="0"/>
        <v/>
      </c>
    </row>
    <row r="40" spans="1:7" ht="25.5">
      <c r="A40" s="282">
        <v>270006</v>
      </c>
      <c r="B40" s="283" t="s">
        <v>319</v>
      </c>
      <c r="C40" s="326" t="s">
        <v>328</v>
      </c>
      <c r="D40" s="284">
        <v>5.5</v>
      </c>
      <c r="E40" s="292" t="str">
        <f>IF(I4="","",IF(I4=0,"",I4))</f>
        <v/>
      </c>
      <c r="F40" s="32"/>
      <c r="G40" s="286" t="str">
        <f t="shared" si="0"/>
        <v/>
      </c>
    </row>
    <row r="41" spans="1:7" ht="25.5">
      <c r="A41" s="287">
        <v>270007</v>
      </c>
      <c r="B41" s="288" t="s">
        <v>320</v>
      </c>
      <c r="C41" s="328"/>
      <c r="D41" s="289">
        <v>15.5</v>
      </c>
      <c r="E41" s="290" t="str">
        <f>IF(I4="","",IF(I4=0,"",I4))</f>
        <v/>
      </c>
      <c r="F41" s="33"/>
      <c r="G41" s="291" t="str">
        <f t="shared" si="0"/>
        <v/>
      </c>
    </row>
    <row r="42" spans="1:7" ht="25.5">
      <c r="A42" s="310">
        <v>270008</v>
      </c>
      <c r="B42" s="311" t="s">
        <v>316</v>
      </c>
      <c r="C42" s="330" t="s">
        <v>331</v>
      </c>
      <c r="D42" s="312">
        <v>3</v>
      </c>
      <c r="E42" s="292" t="str">
        <f>IF(I4="","",IF(I4=0,"",I4*2))</f>
        <v/>
      </c>
      <c r="F42" s="37"/>
      <c r="G42" s="314" t="str">
        <f t="shared" si="0"/>
        <v/>
      </c>
    </row>
    <row r="43" spans="1:7" ht="25.5">
      <c r="A43" s="293">
        <v>270009</v>
      </c>
      <c r="B43" s="294" t="s">
        <v>317</v>
      </c>
      <c r="C43" s="327"/>
      <c r="D43" s="295">
        <v>5</v>
      </c>
      <c r="E43" s="313" t="str">
        <f>IF(I4="","",IF(I4=0,"",I4*2))</f>
        <v/>
      </c>
      <c r="F43" s="34"/>
      <c r="G43" s="297" t="str">
        <f t="shared" si="0"/>
        <v/>
      </c>
    </row>
    <row r="44" spans="1:7" ht="26.25" thickBot="1">
      <c r="A44" s="320">
        <v>270010</v>
      </c>
      <c r="B44" s="321" t="s">
        <v>318</v>
      </c>
      <c r="C44" s="331"/>
      <c r="D44" s="322">
        <v>8</v>
      </c>
      <c r="E44" s="323" t="str">
        <f>IF(I4="","",IF(I4=0,"",I4*2))</f>
        <v/>
      </c>
      <c r="F44" s="324"/>
      <c r="G44" s="325" t="str">
        <f t="shared" si="0"/>
        <v/>
      </c>
    </row>
  </sheetData>
  <sheetProtection algorithmName="SHA-512" hashValue="3qMH4m6leL+UzaHSIgAbOMP/Y/63Verm7I4FcmBX8R51QxHvahOQLwvTlXxJFsbIcPzGt+hH8e5t29txaPI92g==" saltValue="ncNKRDWSkCbAZxWodzcd1A==" spinCount="100000" sheet="1" objects="1" scenarios="1" formatCells="0" formatColumns="0" formatRows="0"/>
  <mergeCells count="16">
    <mergeCell ref="I5:J5"/>
    <mergeCell ref="I6:J7"/>
    <mergeCell ref="A1:B1"/>
    <mergeCell ref="C10:C13"/>
    <mergeCell ref="E6:G6"/>
    <mergeCell ref="C2:H2"/>
    <mergeCell ref="C8:C9"/>
    <mergeCell ref="C34:C36"/>
    <mergeCell ref="C40:C41"/>
    <mergeCell ref="C37:C39"/>
    <mergeCell ref="C42:C44"/>
    <mergeCell ref="C14:C17"/>
    <mergeCell ref="C18:C21"/>
    <mergeCell ref="C22:C25"/>
    <mergeCell ref="C26:C29"/>
    <mergeCell ref="C30:C31"/>
  </mergeCells>
  <phoneticPr fontId="3"/>
  <dataValidations count="1">
    <dataValidation type="list" allowBlank="1" showInputMessage="1" showErrorMessage="1" sqref="I4:J4" xr:uid="{E577D3F9-AD0E-49C4-A7F4-E54E16ADFBA2}">
      <formula1>"0,1,2,3,4,5,6,7,8,9,10,11,12,13,14,15,16,17,18,19,20"</formula1>
    </dataValidation>
  </dataValidations>
  <pageMargins left="0.51181102362204722" right="0.39370078740157483" top="0.47244094488188981" bottom="0.39370078740157483" header="0.31496062992125984" footer="0.31496062992125984"/>
  <pageSetup paperSize="9" scale="43" orientation="landscape" r:id="rId1"/>
  <headerFooter>
    <oddFooter>&amp;R様式No.機材－Ｆ０５０（第４版）</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5933-42C6-432B-8160-5561083D68D3}">
  <sheetPr>
    <tabColor rgb="FF00B0F0"/>
    <pageSetUpPr fitToPage="1"/>
  </sheetPr>
  <dimension ref="A1:U57"/>
  <sheetViews>
    <sheetView view="pageBreakPreview" zoomScale="70" zoomScaleNormal="80" zoomScaleSheetLayoutView="70" workbookViewId="0">
      <pane xSplit="8" ySplit="7" topLeftCell="I8" activePane="bottomRight" state="frozen"/>
      <selection activeCell="C1" sqref="C1"/>
      <selection pane="topRight" activeCell="C1" sqref="C1"/>
      <selection pane="bottomLeft" activeCell="C1" sqref="C1"/>
      <selection pane="bottomRight" sqref="A1:C2"/>
    </sheetView>
  </sheetViews>
  <sheetFormatPr defaultRowHeight="24"/>
  <cols>
    <col min="1" max="1" width="10" style="155" bestFit="1" customWidth="1"/>
    <col min="2" max="2" width="13.5" style="155" bestFit="1" customWidth="1"/>
    <col min="3" max="3" width="58" style="156" customWidth="1"/>
    <col min="4" max="4" width="15.625" style="156" customWidth="1"/>
    <col min="5" max="5" width="16.5" style="156" customWidth="1"/>
    <col min="6" max="7" width="16.625" style="156" customWidth="1"/>
    <col min="8" max="8" width="16.625" style="155" customWidth="1"/>
    <col min="9" max="9" width="16.625" style="195" customWidth="1"/>
    <col min="10" max="12" width="16.625" style="156" customWidth="1"/>
    <col min="13" max="14" width="21.875" style="156" customWidth="1"/>
    <col min="15" max="15" width="31.25" style="156" customWidth="1"/>
    <col min="16" max="17" width="10.25" style="156" customWidth="1"/>
    <col min="18" max="19" width="9.25" style="156" customWidth="1"/>
    <col min="20" max="16384" width="9" style="156"/>
  </cols>
  <sheetData>
    <row r="1" spans="1:21" ht="34.5" customHeight="1">
      <c r="A1" s="365" t="s">
        <v>394</v>
      </c>
      <c r="B1" s="365"/>
      <c r="C1" s="365"/>
      <c r="D1" s="153" t="s">
        <v>395</v>
      </c>
      <c r="E1" s="154" t="s">
        <v>398</v>
      </c>
      <c r="F1" s="345" t="s">
        <v>401</v>
      </c>
      <c r="G1" s="346"/>
      <c r="H1" s="346"/>
      <c r="I1" s="346"/>
      <c r="J1" s="346"/>
      <c r="K1" s="346"/>
      <c r="L1" s="347"/>
      <c r="M1" s="348" t="s">
        <v>396</v>
      </c>
      <c r="N1" s="349"/>
      <c r="O1" s="155" t="s">
        <v>275</v>
      </c>
    </row>
    <row r="2" spans="1:21" ht="42.75" customHeight="1" thickBot="1">
      <c r="A2" s="365"/>
      <c r="B2" s="365"/>
      <c r="C2" s="365"/>
      <c r="D2" s="157" t="s">
        <v>279</v>
      </c>
      <c r="E2" s="158" t="s">
        <v>381</v>
      </c>
      <c r="F2" s="159">
        <v>1800</v>
      </c>
      <c r="G2" s="160">
        <v>1500</v>
      </c>
      <c r="H2" s="160">
        <v>1200</v>
      </c>
      <c r="I2" s="160">
        <v>900</v>
      </c>
      <c r="J2" s="161">
        <v>600</v>
      </c>
      <c r="K2" s="162" t="s">
        <v>2</v>
      </c>
      <c r="L2" s="163" t="s">
        <v>3</v>
      </c>
      <c r="M2" s="164" t="s">
        <v>270</v>
      </c>
      <c r="N2" s="165" t="s">
        <v>271</v>
      </c>
      <c r="O2" s="166" t="s">
        <v>276</v>
      </c>
    </row>
    <row r="3" spans="1:21" ht="34.5" customHeight="1" thickBot="1">
      <c r="A3" s="369" t="s">
        <v>393</v>
      </c>
      <c r="B3" s="167" t="s">
        <v>32</v>
      </c>
      <c r="C3" s="383" t="s">
        <v>400</v>
      </c>
      <c r="D3" s="372" t="s">
        <v>404</v>
      </c>
      <c r="E3" s="168" t="s">
        <v>382</v>
      </c>
      <c r="F3" s="65"/>
      <c r="G3" s="66"/>
      <c r="H3" s="66"/>
      <c r="I3" s="66"/>
      <c r="J3" s="67"/>
      <c r="K3" s="169">
        <f>SUM(F3:J3)</f>
        <v>0</v>
      </c>
      <c r="L3" s="68"/>
      <c r="M3" s="69">
        <v>0</v>
      </c>
      <c r="N3" s="70">
        <v>1</v>
      </c>
      <c r="O3" s="166" t="s">
        <v>277</v>
      </c>
    </row>
    <row r="4" spans="1:21" ht="34.5" customHeight="1">
      <c r="A4" s="370"/>
      <c r="B4" s="170" t="s">
        <v>35</v>
      </c>
      <c r="C4" s="383"/>
      <c r="D4" s="373"/>
      <c r="E4" s="381" t="s">
        <v>405</v>
      </c>
      <c r="F4" s="356"/>
      <c r="G4" s="358"/>
      <c r="H4" s="358"/>
      <c r="I4" s="358"/>
      <c r="J4" s="350"/>
      <c r="K4" s="352">
        <f>SUM(F4:J5)</f>
        <v>0</v>
      </c>
      <c r="L4" s="354"/>
      <c r="M4" s="171" t="s">
        <v>272</v>
      </c>
      <c r="N4" s="172" t="s">
        <v>403</v>
      </c>
      <c r="O4" s="166" t="s">
        <v>273</v>
      </c>
    </row>
    <row r="5" spans="1:21" ht="34.5" customHeight="1" thickBot="1">
      <c r="A5" s="371"/>
      <c r="B5" s="173" t="s">
        <v>0</v>
      </c>
      <c r="C5" s="174" t="s">
        <v>399</v>
      </c>
      <c r="D5" s="374"/>
      <c r="E5" s="382"/>
      <c r="F5" s="357"/>
      <c r="G5" s="359"/>
      <c r="H5" s="359"/>
      <c r="I5" s="359"/>
      <c r="J5" s="351"/>
      <c r="K5" s="353"/>
      <c r="L5" s="355"/>
      <c r="M5" s="71">
        <v>0</v>
      </c>
      <c r="N5" s="72">
        <v>0</v>
      </c>
      <c r="O5" s="166" t="s">
        <v>274</v>
      </c>
    </row>
    <row r="6" spans="1:21" ht="21.75" customHeight="1" thickBot="1">
      <c r="A6" s="175"/>
      <c r="B6" s="175"/>
      <c r="C6" s="175"/>
      <c r="D6" s="176"/>
      <c r="E6" s="366" t="s">
        <v>422</v>
      </c>
      <c r="F6" s="367"/>
      <c r="G6" s="368"/>
      <c r="H6" s="177"/>
      <c r="I6" s="155"/>
      <c r="J6" s="360" t="s">
        <v>281</v>
      </c>
      <c r="K6" s="361"/>
      <c r="L6" s="362"/>
      <c r="M6" s="178" t="s">
        <v>397</v>
      </c>
      <c r="N6" s="62" t="s">
        <v>364</v>
      </c>
      <c r="O6" s="179" t="s">
        <v>365</v>
      </c>
    </row>
    <row r="7" spans="1:21" s="155" customFormat="1" ht="49.5" customHeight="1">
      <c r="A7" s="180" t="s">
        <v>6</v>
      </c>
      <c r="B7" s="181" t="s">
        <v>91</v>
      </c>
      <c r="C7" s="180" t="s">
        <v>7</v>
      </c>
      <c r="D7" s="180" t="s">
        <v>8</v>
      </c>
      <c r="E7" s="182" t="s">
        <v>383</v>
      </c>
      <c r="F7" s="183" t="s">
        <v>5</v>
      </c>
      <c r="G7" s="184" t="s">
        <v>9</v>
      </c>
      <c r="H7" s="180" t="s">
        <v>92</v>
      </c>
      <c r="I7" s="185" t="s">
        <v>408</v>
      </c>
      <c r="J7" s="186" t="s">
        <v>402</v>
      </c>
      <c r="K7" s="187" t="s">
        <v>409</v>
      </c>
      <c r="L7" s="188" t="s">
        <v>268</v>
      </c>
      <c r="M7" s="363" t="s">
        <v>93</v>
      </c>
      <c r="N7" s="364"/>
      <c r="O7" s="189" t="s">
        <v>421</v>
      </c>
      <c r="Q7" s="156"/>
      <c r="R7" s="156"/>
      <c r="S7" s="156"/>
      <c r="T7" s="156"/>
      <c r="U7" s="156"/>
    </row>
    <row r="8" spans="1:21" ht="22.5" customHeight="1">
      <c r="A8" s="190">
        <v>262001</v>
      </c>
      <c r="B8" s="190" t="s">
        <v>10</v>
      </c>
      <c r="C8" s="191" t="s">
        <v>11</v>
      </c>
      <c r="D8" s="191">
        <v>4.9000000000000004</v>
      </c>
      <c r="E8" s="192" t="s">
        <v>12</v>
      </c>
      <c r="F8" s="193" t="s">
        <v>12</v>
      </c>
      <c r="G8" s="194" t="s">
        <v>12</v>
      </c>
      <c r="H8" s="190" t="s">
        <v>13</v>
      </c>
      <c r="J8" s="196" t="str">
        <f>IF(SUM(K3:K5)=0,"",SUM(K3:K5)*2+N5)</f>
        <v/>
      </c>
      <c r="K8" s="73"/>
      <c r="L8" s="197" t="str">
        <f t="shared" ref="L8:L55" si="0">IF(SUM(J8,K8)=0,"",SUM(J8:K8))</f>
        <v/>
      </c>
      <c r="M8" s="198" t="s">
        <v>375</v>
      </c>
      <c r="N8" s="199"/>
      <c r="O8" s="200"/>
    </row>
    <row r="9" spans="1:21" ht="22.5" customHeight="1">
      <c r="A9" s="201">
        <v>262002</v>
      </c>
      <c r="B9" s="201" t="s">
        <v>14</v>
      </c>
      <c r="C9" s="202" t="s">
        <v>15</v>
      </c>
      <c r="D9" s="202">
        <v>5.6</v>
      </c>
      <c r="E9" s="203" t="s">
        <v>12</v>
      </c>
      <c r="F9" s="204" t="s">
        <v>12</v>
      </c>
      <c r="G9" s="205" t="s">
        <v>12</v>
      </c>
      <c r="H9" s="201" t="s">
        <v>13</v>
      </c>
      <c r="J9" s="206" t="str">
        <f>IF(SUM(K3:K5)=0,"",SUM(K3:K5)*2+N5)</f>
        <v/>
      </c>
      <c r="K9" s="74"/>
      <c r="L9" s="197" t="str">
        <f t="shared" si="0"/>
        <v/>
      </c>
      <c r="M9" s="207" t="s">
        <v>416</v>
      </c>
      <c r="N9" s="208"/>
      <c r="O9" s="209"/>
    </row>
    <row r="10" spans="1:21" ht="22.5" customHeight="1">
      <c r="A10" s="201">
        <v>262003</v>
      </c>
      <c r="B10" s="201" t="s">
        <v>16</v>
      </c>
      <c r="C10" s="344" t="s">
        <v>366</v>
      </c>
      <c r="D10" s="202">
        <v>4.2</v>
      </c>
      <c r="E10" s="203" t="s">
        <v>12</v>
      </c>
      <c r="F10" s="204"/>
      <c r="G10" s="205"/>
      <c r="H10" s="201" t="s">
        <v>13</v>
      </c>
      <c r="I10" s="211"/>
      <c r="J10" s="206" t="str">
        <f>IF(K3=0,"",IF(J42="",K3+L3-M3+N3+M5,K3+L3-M3+N3+M5-(J42*2)))</f>
        <v/>
      </c>
      <c r="K10" s="74"/>
      <c r="L10" s="197" t="str">
        <f t="shared" si="0"/>
        <v/>
      </c>
      <c r="M10" s="212" t="s">
        <v>386</v>
      </c>
      <c r="N10" s="208"/>
      <c r="O10" s="209"/>
    </row>
    <row r="11" spans="1:21" ht="22.5" customHeight="1">
      <c r="A11" s="201">
        <v>282008</v>
      </c>
      <c r="B11" s="201" t="s">
        <v>17</v>
      </c>
      <c r="C11" s="344"/>
      <c r="D11" s="202">
        <v>3.9</v>
      </c>
      <c r="E11" s="213"/>
      <c r="F11" s="204" t="s">
        <v>12</v>
      </c>
      <c r="G11" s="214" t="s">
        <v>374</v>
      </c>
      <c r="H11" s="201" t="s">
        <v>18</v>
      </c>
      <c r="I11" s="211"/>
      <c r="J11" s="206" t="str">
        <f>IF(K4=0,"",IF(J42="",K4-L4-M3+N3+M5-J12,K4-L4-M3+N3+M5-J12-(J42*2)))</f>
        <v/>
      </c>
      <c r="K11" s="74"/>
      <c r="L11" s="197" t="str">
        <f>IF(SUM(J11,K11)=0,"",SUM(J11:K11))</f>
        <v/>
      </c>
      <c r="M11" s="212" t="s">
        <v>385</v>
      </c>
      <c r="N11" s="208"/>
      <c r="O11" s="209"/>
    </row>
    <row r="12" spans="1:21" ht="22.5" customHeight="1">
      <c r="A12" s="201" t="s">
        <v>0</v>
      </c>
      <c r="B12" s="201" t="s">
        <v>19</v>
      </c>
      <c r="C12" s="344"/>
      <c r="D12" s="202">
        <v>4.5</v>
      </c>
      <c r="E12" s="213"/>
      <c r="F12" s="204"/>
      <c r="G12" s="215" t="s">
        <v>0</v>
      </c>
      <c r="H12" s="201" t="s">
        <v>20</v>
      </c>
      <c r="I12" s="216" t="s">
        <v>411</v>
      </c>
      <c r="J12" s="29"/>
      <c r="K12" s="74"/>
      <c r="L12" s="197" t="str">
        <f>IF(SUM(J12,K12)=0,"",SUM(J12:K12))</f>
        <v/>
      </c>
      <c r="M12" s="217" t="s">
        <v>384</v>
      </c>
      <c r="N12" s="218" t="s">
        <v>388</v>
      </c>
      <c r="O12" s="219" t="s">
        <v>432</v>
      </c>
    </row>
    <row r="13" spans="1:21" ht="22.5" customHeight="1">
      <c r="A13" s="201">
        <v>262004</v>
      </c>
      <c r="B13" s="201" t="s">
        <v>21</v>
      </c>
      <c r="C13" s="344" t="s">
        <v>367</v>
      </c>
      <c r="D13" s="202">
        <v>4.3</v>
      </c>
      <c r="E13" s="203" t="s">
        <v>12</v>
      </c>
      <c r="F13" s="204"/>
      <c r="G13" s="205"/>
      <c r="H13" s="201" t="s">
        <v>18</v>
      </c>
      <c r="I13" s="211"/>
      <c r="J13" s="206" t="str">
        <f>IF(K3=0,"",IF(J42="",K3+L3-M3+N3+M5,K3+L3-M3+N3+M5-(J42*2)))</f>
        <v/>
      </c>
      <c r="K13" s="74"/>
      <c r="L13" s="197" t="str">
        <f t="shared" si="0"/>
        <v/>
      </c>
      <c r="M13" s="212" t="s">
        <v>386</v>
      </c>
      <c r="N13" s="208"/>
      <c r="O13" s="209"/>
    </row>
    <row r="14" spans="1:21" ht="22.5" customHeight="1">
      <c r="A14" s="201">
        <v>282009</v>
      </c>
      <c r="B14" s="201" t="s">
        <v>22</v>
      </c>
      <c r="C14" s="344"/>
      <c r="D14" s="202">
        <v>4.5999999999999996</v>
      </c>
      <c r="E14" s="213"/>
      <c r="F14" s="204" t="s">
        <v>12</v>
      </c>
      <c r="G14" s="214" t="s">
        <v>35</v>
      </c>
      <c r="H14" s="201" t="s">
        <v>18</v>
      </c>
      <c r="I14" s="211"/>
      <c r="J14" s="206" t="str">
        <f>IF(K4=0,"",IF(J42="",K4-L4-M3+N3+M5-J12,K4-L4-M3+N3+M5-J12-(J42*2)))</f>
        <v/>
      </c>
      <c r="K14" s="74"/>
      <c r="L14" s="197" t="str">
        <f t="shared" si="0"/>
        <v/>
      </c>
      <c r="M14" s="212" t="s">
        <v>385</v>
      </c>
      <c r="N14" s="208"/>
      <c r="O14" s="209"/>
    </row>
    <row r="15" spans="1:21" ht="22.5" customHeight="1">
      <c r="A15" s="201" t="s">
        <v>0</v>
      </c>
      <c r="B15" s="201" t="s">
        <v>23</v>
      </c>
      <c r="C15" s="344"/>
      <c r="D15" s="202">
        <v>4.5999999999999996</v>
      </c>
      <c r="E15" s="213"/>
      <c r="F15" s="204"/>
      <c r="G15" s="215" t="s">
        <v>0</v>
      </c>
      <c r="H15" s="201" t="s">
        <v>20</v>
      </c>
      <c r="I15" s="220" t="s">
        <v>410</v>
      </c>
      <c r="J15" s="221" t="str">
        <f>IF(J12="","",J12)</f>
        <v/>
      </c>
      <c r="K15" s="74"/>
      <c r="L15" s="197" t="str">
        <f t="shared" si="0"/>
        <v/>
      </c>
      <c r="M15" s="217" t="s">
        <v>384</v>
      </c>
      <c r="N15" s="222"/>
      <c r="O15" s="219" t="s">
        <v>432</v>
      </c>
    </row>
    <row r="16" spans="1:21" ht="22.5" customHeight="1">
      <c r="A16" s="201">
        <v>262005</v>
      </c>
      <c r="B16" s="201" t="s">
        <v>24</v>
      </c>
      <c r="C16" s="202" t="s">
        <v>25</v>
      </c>
      <c r="D16" s="202">
        <v>3.9</v>
      </c>
      <c r="E16" s="203" t="s">
        <v>12</v>
      </c>
      <c r="F16" s="204" t="s">
        <v>12</v>
      </c>
      <c r="G16" s="205" t="s">
        <v>12</v>
      </c>
      <c r="H16" s="201" t="s">
        <v>18</v>
      </c>
      <c r="J16" s="206" t="str">
        <f>IF(SUM(F3:F5)=0,"",SUM(F3:F5))</f>
        <v/>
      </c>
      <c r="K16" s="74"/>
      <c r="L16" s="197" t="str">
        <f t="shared" si="0"/>
        <v/>
      </c>
      <c r="M16" s="207" t="s">
        <v>375</v>
      </c>
      <c r="N16" s="208"/>
      <c r="O16" s="209"/>
    </row>
    <row r="17" spans="1:15" ht="22.5" customHeight="1">
      <c r="A17" s="201">
        <v>262006</v>
      </c>
      <c r="B17" s="201" t="s">
        <v>26</v>
      </c>
      <c r="C17" s="202" t="s">
        <v>27</v>
      </c>
      <c r="D17" s="202">
        <v>2.6</v>
      </c>
      <c r="E17" s="203" t="s">
        <v>12</v>
      </c>
      <c r="F17" s="204" t="s">
        <v>12</v>
      </c>
      <c r="G17" s="205" t="s">
        <v>12</v>
      </c>
      <c r="H17" s="201" t="s">
        <v>18</v>
      </c>
      <c r="J17" s="206" t="str">
        <f>IF(SUM(F3:F5)=0,"",SUM(F3:F5))</f>
        <v/>
      </c>
      <c r="K17" s="74"/>
      <c r="L17" s="197" t="str">
        <f t="shared" si="0"/>
        <v/>
      </c>
      <c r="M17" s="207" t="s">
        <v>415</v>
      </c>
      <c r="N17" s="208"/>
      <c r="O17" s="209"/>
    </row>
    <row r="18" spans="1:15" ht="22.5" customHeight="1">
      <c r="A18" s="201">
        <v>262007</v>
      </c>
      <c r="B18" s="201" t="s">
        <v>28</v>
      </c>
      <c r="C18" s="202" t="s">
        <v>29</v>
      </c>
      <c r="D18" s="202">
        <v>7.4</v>
      </c>
      <c r="E18" s="203" t="s">
        <v>12</v>
      </c>
      <c r="F18" s="204" t="s">
        <v>12</v>
      </c>
      <c r="G18" s="205" t="s">
        <v>12</v>
      </c>
      <c r="H18" s="201" t="s">
        <v>18</v>
      </c>
      <c r="J18" s="206" t="str">
        <f>IF(SUM(F3:F5)=0,"",SUM(F3:F5))</f>
        <v/>
      </c>
      <c r="K18" s="74"/>
      <c r="L18" s="197" t="str">
        <f t="shared" si="0"/>
        <v/>
      </c>
      <c r="M18" s="207" t="s">
        <v>415</v>
      </c>
      <c r="N18" s="208"/>
      <c r="O18" s="209"/>
    </row>
    <row r="19" spans="1:15" ht="22.5" customHeight="1">
      <c r="A19" s="201">
        <v>262008</v>
      </c>
      <c r="B19" s="201" t="s">
        <v>30</v>
      </c>
      <c r="C19" s="202" t="s">
        <v>31</v>
      </c>
      <c r="D19" s="202">
        <v>3.4</v>
      </c>
      <c r="E19" s="203" t="s">
        <v>12</v>
      </c>
      <c r="F19" s="204" t="s">
        <v>12</v>
      </c>
      <c r="G19" s="205" t="s">
        <v>12</v>
      </c>
      <c r="H19" s="201" t="s">
        <v>32</v>
      </c>
      <c r="J19" s="206" t="str">
        <f>IF(SUM(G3:G5)=0,"",SUM(G3:G5))</f>
        <v/>
      </c>
      <c r="K19" s="74"/>
      <c r="L19" s="197" t="str">
        <f t="shared" si="0"/>
        <v/>
      </c>
      <c r="M19" s="207" t="s">
        <v>415</v>
      </c>
      <c r="N19" s="208"/>
      <c r="O19" s="209"/>
    </row>
    <row r="20" spans="1:15" ht="22.5" customHeight="1">
      <c r="A20" s="201">
        <v>262009</v>
      </c>
      <c r="B20" s="201" t="s">
        <v>33</v>
      </c>
      <c r="C20" s="202" t="s">
        <v>34</v>
      </c>
      <c r="D20" s="202">
        <v>2.1</v>
      </c>
      <c r="E20" s="203" t="s">
        <v>12</v>
      </c>
      <c r="F20" s="204" t="s">
        <v>12</v>
      </c>
      <c r="G20" s="205" t="s">
        <v>12</v>
      </c>
      <c r="H20" s="201" t="s">
        <v>35</v>
      </c>
      <c r="J20" s="206" t="str">
        <f>IF(SUM(G3:G5)=0,"",SUM(G3:G5))</f>
        <v/>
      </c>
      <c r="K20" s="74"/>
      <c r="L20" s="197" t="str">
        <f t="shared" si="0"/>
        <v/>
      </c>
      <c r="M20" s="207" t="s">
        <v>415</v>
      </c>
      <c r="N20" s="208"/>
      <c r="O20" s="209"/>
    </row>
    <row r="21" spans="1:15" ht="22.5" customHeight="1">
      <c r="A21" s="201">
        <v>262010</v>
      </c>
      <c r="B21" s="201" t="s">
        <v>36</v>
      </c>
      <c r="C21" s="202" t="s">
        <v>37</v>
      </c>
      <c r="D21" s="202">
        <v>6.4</v>
      </c>
      <c r="E21" s="203" t="s">
        <v>12</v>
      </c>
      <c r="F21" s="204" t="s">
        <v>12</v>
      </c>
      <c r="G21" s="205" t="s">
        <v>12</v>
      </c>
      <c r="H21" s="201" t="s">
        <v>35</v>
      </c>
      <c r="J21" s="206" t="str">
        <f>IF(SUM(G3:G5)=0,"",SUM(G3:G5))</f>
        <v/>
      </c>
      <c r="K21" s="74"/>
      <c r="L21" s="197" t="str">
        <f t="shared" si="0"/>
        <v/>
      </c>
      <c r="M21" s="207" t="s">
        <v>415</v>
      </c>
      <c r="N21" s="208"/>
      <c r="O21" s="209"/>
    </row>
    <row r="22" spans="1:15" ht="22.5" customHeight="1">
      <c r="A22" s="201">
        <v>262011</v>
      </c>
      <c r="B22" s="201" t="s">
        <v>38</v>
      </c>
      <c r="C22" s="202" t="s">
        <v>39</v>
      </c>
      <c r="D22" s="202">
        <v>3</v>
      </c>
      <c r="E22" s="203" t="s">
        <v>12</v>
      </c>
      <c r="F22" s="204" t="s">
        <v>12</v>
      </c>
      <c r="G22" s="205" t="s">
        <v>12</v>
      </c>
      <c r="H22" s="201" t="s">
        <v>18</v>
      </c>
      <c r="J22" s="206" t="str">
        <f>IF(SUM(H3:H5)=0,"",SUM(H3:H5))</f>
        <v/>
      </c>
      <c r="K22" s="74"/>
      <c r="L22" s="197" t="str">
        <f t="shared" si="0"/>
        <v/>
      </c>
      <c r="M22" s="207" t="s">
        <v>415</v>
      </c>
      <c r="N22" s="208"/>
      <c r="O22" s="209"/>
    </row>
    <row r="23" spans="1:15" ht="22.5" customHeight="1">
      <c r="A23" s="201">
        <v>262012</v>
      </c>
      <c r="B23" s="201" t="s">
        <v>40</v>
      </c>
      <c r="C23" s="202" t="s">
        <v>41</v>
      </c>
      <c r="D23" s="202">
        <v>1.7</v>
      </c>
      <c r="E23" s="203" t="s">
        <v>12</v>
      </c>
      <c r="F23" s="204" t="s">
        <v>12</v>
      </c>
      <c r="G23" s="205" t="s">
        <v>12</v>
      </c>
      <c r="H23" s="201" t="s">
        <v>18</v>
      </c>
      <c r="J23" s="206" t="str">
        <f>IF(SUM(H3:H5)=0,"",SUM(H3:H5))</f>
        <v/>
      </c>
      <c r="K23" s="74"/>
      <c r="L23" s="197" t="str">
        <f t="shared" si="0"/>
        <v/>
      </c>
      <c r="M23" s="207" t="s">
        <v>415</v>
      </c>
      <c r="N23" s="208"/>
      <c r="O23" s="209"/>
    </row>
    <row r="24" spans="1:15" ht="22.5" customHeight="1">
      <c r="A24" s="201">
        <v>262013</v>
      </c>
      <c r="B24" s="201" t="s">
        <v>42</v>
      </c>
      <c r="C24" s="202" t="s">
        <v>43</v>
      </c>
      <c r="D24" s="202">
        <v>5.5</v>
      </c>
      <c r="E24" s="203" t="s">
        <v>12</v>
      </c>
      <c r="F24" s="204" t="s">
        <v>12</v>
      </c>
      <c r="G24" s="205" t="s">
        <v>12</v>
      </c>
      <c r="H24" s="201" t="s">
        <v>18</v>
      </c>
      <c r="J24" s="206" t="str">
        <f>IF(SUM(H3:H5)=0,"",SUM(H3:H5))</f>
        <v/>
      </c>
      <c r="K24" s="74"/>
      <c r="L24" s="197" t="str">
        <f t="shared" si="0"/>
        <v/>
      </c>
      <c r="M24" s="207" t="s">
        <v>415</v>
      </c>
      <c r="N24" s="208"/>
      <c r="O24" s="209"/>
    </row>
    <row r="25" spans="1:15" ht="22.5" customHeight="1">
      <c r="A25" s="201">
        <v>262014</v>
      </c>
      <c r="B25" s="201" t="s">
        <v>44</v>
      </c>
      <c r="C25" s="202" t="s">
        <v>45</v>
      </c>
      <c r="D25" s="202">
        <v>2.5</v>
      </c>
      <c r="E25" s="203" t="s">
        <v>12</v>
      </c>
      <c r="F25" s="204" t="s">
        <v>12</v>
      </c>
      <c r="G25" s="205" t="s">
        <v>12</v>
      </c>
      <c r="H25" s="201" t="s">
        <v>18</v>
      </c>
      <c r="J25" s="206" t="str">
        <f>IF(SUM(I3:I5)=0,"",SUM(I3:I5))</f>
        <v/>
      </c>
      <c r="K25" s="74"/>
      <c r="L25" s="197" t="str">
        <f t="shared" si="0"/>
        <v/>
      </c>
      <c r="M25" s="207" t="s">
        <v>415</v>
      </c>
      <c r="N25" s="208"/>
      <c r="O25" s="209"/>
    </row>
    <row r="26" spans="1:15" ht="22.5" customHeight="1">
      <c r="A26" s="201">
        <v>262015</v>
      </c>
      <c r="B26" s="201" t="s">
        <v>46</v>
      </c>
      <c r="C26" s="202" t="s">
        <v>47</v>
      </c>
      <c r="D26" s="202">
        <v>1.2</v>
      </c>
      <c r="E26" s="203" t="s">
        <v>12</v>
      </c>
      <c r="F26" s="204" t="s">
        <v>12</v>
      </c>
      <c r="G26" s="205" t="s">
        <v>12</v>
      </c>
      <c r="H26" s="201" t="s">
        <v>18</v>
      </c>
      <c r="J26" s="206" t="str">
        <f>IF(SUM(I3:I5)=0,"",SUM(I3:I5))</f>
        <v/>
      </c>
      <c r="K26" s="74"/>
      <c r="L26" s="197" t="str">
        <f t="shared" si="0"/>
        <v/>
      </c>
      <c r="M26" s="207" t="s">
        <v>415</v>
      </c>
      <c r="N26" s="208"/>
      <c r="O26" s="209"/>
    </row>
    <row r="27" spans="1:15" ht="22.5" customHeight="1">
      <c r="A27" s="201">
        <v>262016</v>
      </c>
      <c r="B27" s="201" t="s">
        <v>48</v>
      </c>
      <c r="C27" s="202" t="s">
        <v>49</v>
      </c>
      <c r="D27" s="202">
        <v>4.4000000000000004</v>
      </c>
      <c r="E27" s="203" t="s">
        <v>12</v>
      </c>
      <c r="F27" s="204" t="s">
        <v>12</v>
      </c>
      <c r="G27" s="205" t="s">
        <v>12</v>
      </c>
      <c r="H27" s="201" t="s">
        <v>18</v>
      </c>
      <c r="J27" s="206" t="str">
        <f>IF(SUM(I3:I5)=0,"",SUM(I3:I5))</f>
        <v/>
      </c>
      <c r="K27" s="74"/>
      <c r="L27" s="197" t="str">
        <f t="shared" si="0"/>
        <v/>
      </c>
      <c r="M27" s="207" t="s">
        <v>415</v>
      </c>
      <c r="N27" s="208"/>
      <c r="O27" s="209"/>
    </row>
    <row r="28" spans="1:15" ht="22.5" customHeight="1">
      <c r="A28" s="201">
        <v>262017</v>
      </c>
      <c r="B28" s="201" t="s">
        <v>50</v>
      </c>
      <c r="C28" s="202" t="s">
        <v>51</v>
      </c>
      <c r="D28" s="202">
        <v>2</v>
      </c>
      <c r="E28" s="203" t="s">
        <v>12</v>
      </c>
      <c r="F28" s="204" t="s">
        <v>12</v>
      </c>
      <c r="G28" s="205" t="s">
        <v>12</v>
      </c>
      <c r="H28" s="201" t="s">
        <v>18</v>
      </c>
      <c r="J28" s="206" t="str">
        <f>IF(SUM(J3:J5)=0,"",SUM(J3:J5))</f>
        <v/>
      </c>
      <c r="K28" s="74"/>
      <c r="L28" s="197" t="str">
        <f t="shared" si="0"/>
        <v/>
      </c>
      <c r="M28" s="207" t="s">
        <v>415</v>
      </c>
      <c r="N28" s="208"/>
      <c r="O28" s="209"/>
    </row>
    <row r="29" spans="1:15" ht="22.5" customHeight="1">
      <c r="A29" s="201">
        <v>262018</v>
      </c>
      <c r="B29" s="201" t="s">
        <v>52</v>
      </c>
      <c r="C29" s="202" t="s">
        <v>53</v>
      </c>
      <c r="D29" s="202">
        <v>0.7</v>
      </c>
      <c r="E29" s="203" t="s">
        <v>12</v>
      </c>
      <c r="F29" s="204" t="s">
        <v>12</v>
      </c>
      <c r="G29" s="205" t="s">
        <v>12</v>
      </c>
      <c r="H29" s="201" t="s">
        <v>18</v>
      </c>
      <c r="J29" s="206" t="str">
        <f>IF(SUM(J3:J5)=0,"",SUM(J3:J5))</f>
        <v/>
      </c>
      <c r="K29" s="74"/>
      <c r="L29" s="197" t="str">
        <f t="shared" si="0"/>
        <v/>
      </c>
      <c r="M29" s="207" t="s">
        <v>415</v>
      </c>
      <c r="N29" s="208"/>
      <c r="O29" s="209"/>
    </row>
    <row r="30" spans="1:15" ht="22.5" customHeight="1">
      <c r="A30" s="201">
        <v>262019</v>
      </c>
      <c r="B30" s="201" t="s">
        <v>54</v>
      </c>
      <c r="C30" s="202" t="s">
        <v>55</v>
      </c>
      <c r="D30" s="202">
        <v>3.4</v>
      </c>
      <c r="E30" s="203" t="s">
        <v>12</v>
      </c>
      <c r="F30" s="204" t="s">
        <v>12</v>
      </c>
      <c r="G30" s="205" t="s">
        <v>12</v>
      </c>
      <c r="H30" s="201" t="s">
        <v>18</v>
      </c>
      <c r="J30" s="206" t="str">
        <f>IF(SUM(J3:J5)=0,"",SUM(J3:J5))</f>
        <v/>
      </c>
      <c r="K30" s="74"/>
      <c r="L30" s="197" t="str">
        <f t="shared" si="0"/>
        <v/>
      </c>
      <c r="M30" s="207" t="s">
        <v>415</v>
      </c>
      <c r="N30" s="208"/>
      <c r="O30" s="209"/>
    </row>
    <row r="31" spans="1:15" ht="22.5" customHeight="1">
      <c r="A31" s="201">
        <v>272001</v>
      </c>
      <c r="B31" s="201" t="s">
        <v>56</v>
      </c>
      <c r="C31" s="344" t="s">
        <v>368</v>
      </c>
      <c r="D31" s="202">
        <v>3.7</v>
      </c>
      <c r="E31" s="203" t="s">
        <v>12</v>
      </c>
      <c r="F31" s="223" t="s">
        <v>35</v>
      </c>
      <c r="G31" s="214" t="s">
        <v>35</v>
      </c>
      <c r="H31" s="201" t="s">
        <v>13</v>
      </c>
      <c r="J31" s="206" t="str">
        <f>IF(SUM(L3:L5)=0,"",IF(J32="",SUM(L3:L5),SUM(L3:L5)-J32))</f>
        <v/>
      </c>
      <c r="K31" s="74"/>
      <c r="L31" s="197" t="str">
        <f t="shared" si="0"/>
        <v/>
      </c>
      <c r="M31" s="207" t="s">
        <v>377</v>
      </c>
      <c r="N31" s="224" t="s">
        <v>376</v>
      </c>
      <c r="O31" s="209"/>
    </row>
    <row r="32" spans="1:15" ht="22.5" customHeight="1">
      <c r="A32" s="201" t="s">
        <v>0</v>
      </c>
      <c r="B32" s="201" t="s">
        <v>57</v>
      </c>
      <c r="C32" s="344"/>
      <c r="D32" s="202">
        <v>5.4</v>
      </c>
      <c r="E32" s="203"/>
      <c r="F32" s="215" t="s">
        <v>0</v>
      </c>
      <c r="G32" s="215" t="s">
        <v>0</v>
      </c>
      <c r="H32" s="201" t="s">
        <v>20</v>
      </c>
      <c r="I32" s="216" t="s">
        <v>412</v>
      </c>
      <c r="J32" s="29"/>
      <c r="K32" s="74"/>
      <c r="L32" s="197" t="str">
        <f t="shared" si="0"/>
        <v/>
      </c>
      <c r="M32" s="225" t="s">
        <v>406</v>
      </c>
      <c r="N32" s="218" t="s">
        <v>389</v>
      </c>
      <c r="O32" s="219" t="s">
        <v>432</v>
      </c>
    </row>
    <row r="33" spans="1:15" ht="22.5" customHeight="1">
      <c r="A33" s="201">
        <v>272002</v>
      </c>
      <c r="B33" s="201" t="s">
        <v>58</v>
      </c>
      <c r="C33" s="344" t="s">
        <v>369</v>
      </c>
      <c r="D33" s="202">
        <v>4.5999999999999996</v>
      </c>
      <c r="E33" s="203" t="s">
        <v>12</v>
      </c>
      <c r="F33" s="223" t="s">
        <v>35</v>
      </c>
      <c r="G33" s="214" t="s">
        <v>35</v>
      </c>
      <c r="H33" s="201" t="s">
        <v>13</v>
      </c>
      <c r="J33" s="206" t="str">
        <f>IF(SUM(L3:L5)=0,"",IF(J32="",SUM(L3:L5),SUM(L3:L5)-J32))</f>
        <v/>
      </c>
      <c r="K33" s="74"/>
      <c r="L33" s="197" t="str">
        <f t="shared" si="0"/>
        <v/>
      </c>
      <c r="M33" s="212" t="s">
        <v>377</v>
      </c>
      <c r="N33" s="208"/>
      <c r="O33" s="209"/>
    </row>
    <row r="34" spans="1:15" ht="22.5" customHeight="1">
      <c r="A34" s="201" t="s">
        <v>0</v>
      </c>
      <c r="B34" s="201" t="s">
        <v>59</v>
      </c>
      <c r="C34" s="344"/>
      <c r="D34" s="202">
        <v>5.8</v>
      </c>
      <c r="E34" s="203"/>
      <c r="F34" s="215" t="s">
        <v>0</v>
      </c>
      <c r="G34" s="215" t="s">
        <v>0</v>
      </c>
      <c r="H34" s="201" t="s">
        <v>20</v>
      </c>
      <c r="I34" s="220" t="s">
        <v>413</v>
      </c>
      <c r="J34" s="221" t="str">
        <f>IF(J32="","",J32)</f>
        <v/>
      </c>
      <c r="K34" s="74"/>
      <c r="L34" s="197" t="str">
        <f t="shared" si="0"/>
        <v/>
      </c>
      <c r="M34" s="217" t="s">
        <v>406</v>
      </c>
      <c r="N34" s="222"/>
      <c r="O34" s="219" t="s">
        <v>432</v>
      </c>
    </row>
    <row r="35" spans="1:15" ht="22.5" customHeight="1">
      <c r="A35" s="201">
        <v>272003</v>
      </c>
      <c r="B35" s="201" t="s">
        <v>60</v>
      </c>
      <c r="C35" s="380" t="s">
        <v>61</v>
      </c>
      <c r="D35" s="202">
        <v>3.3</v>
      </c>
      <c r="E35" s="203" t="s">
        <v>12</v>
      </c>
      <c r="F35" s="223" t="s">
        <v>35</v>
      </c>
      <c r="G35" s="214" t="s">
        <v>35</v>
      </c>
      <c r="H35" s="201" t="s">
        <v>13</v>
      </c>
      <c r="J35" s="206" t="str">
        <f>IF(SUM(L3:L5)=0,"",IF(J32="",SUM(L3:L5)*2,SUM(L3:L5)*2-(J32*2)))</f>
        <v/>
      </c>
      <c r="K35" s="74"/>
      <c r="L35" s="197" t="str">
        <f t="shared" si="0"/>
        <v/>
      </c>
      <c r="M35" s="212" t="s">
        <v>377</v>
      </c>
      <c r="N35" s="208"/>
      <c r="O35" s="209"/>
    </row>
    <row r="36" spans="1:15" ht="22.5" customHeight="1">
      <c r="A36" s="201" t="s">
        <v>0</v>
      </c>
      <c r="B36" s="201" t="s">
        <v>62</v>
      </c>
      <c r="C36" s="344"/>
      <c r="D36" s="202">
        <v>6.2</v>
      </c>
      <c r="E36" s="203"/>
      <c r="F36" s="215" t="s">
        <v>0</v>
      </c>
      <c r="G36" s="215" t="s">
        <v>0</v>
      </c>
      <c r="H36" s="201" t="s">
        <v>20</v>
      </c>
      <c r="I36" s="220" t="s">
        <v>413</v>
      </c>
      <c r="J36" s="221" t="str">
        <f>IF(J32="","",J32*2)</f>
        <v/>
      </c>
      <c r="K36" s="74"/>
      <c r="L36" s="197" t="str">
        <f t="shared" si="0"/>
        <v/>
      </c>
      <c r="M36" s="217" t="s">
        <v>406</v>
      </c>
      <c r="N36" s="222"/>
      <c r="O36" s="219" t="s">
        <v>432</v>
      </c>
    </row>
    <row r="37" spans="1:15" ht="22.5" customHeight="1">
      <c r="A37" s="201" t="s">
        <v>0</v>
      </c>
      <c r="B37" s="201" t="s">
        <v>63</v>
      </c>
      <c r="C37" s="210" t="s">
        <v>64</v>
      </c>
      <c r="D37" s="202">
        <v>5.0999999999999996</v>
      </c>
      <c r="E37" s="203"/>
      <c r="F37" s="215" t="s">
        <v>0</v>
      </c>
      <c r="G37" s="215" t="s">
        <v>0</v>
      </c>
      <c r="H37" s="201" t="s">
        <v>20</v>
      </c>
      <c r="I37" s="220" t="s">
        <v>414</v>
      </c>
      <c r="J37" s="221" t="str">
        <f>IF(J32="","",J32)</f>
        <v/>
      </c>
      <c r="K37" s="74"/>
      <c r="L37" s="197" t="str">
        <f t="shared" si="0"/>
        <v/>
      </c>
      <c r="M37" s="217" t="s">
        <v>415</v>
      </c>
      <c r="N37" s="222"/>
      <c r="O37" s="219" t="s">
        <v>432</v>
      </c>
    </row>
    <row r="38" spans="1:15" ht="22.5" customHeight="1">
      <c r="A38" s="201" t="s">
        <v>0</v>
      </c>
      <c r="B38" s="201" t="s">
        <v>65</v>
      </c>
      <c r="C38" s="210" t="s">
        <v>66</v>
      </c>
      <c r="D38" s="202">
        <v>5.0999999999999996</v>
      </c>
      <c r="E38" s="203"/>
      <c r="F38" s="215" t="s">
        <v>0</v>
      </c>
      <c r="G38" s="215" t="s">
        <v>0</v>
      </c>
      <c r="H38" s="201" t="s">
        <v>20</v>
      </c>
      <c r="I38" s="220" t="s">
        <v>414</v>
      </c>
      <c r="J38" s="221" t="str">
        <f>IF(J32="","",J32)</f>
        <v/>
      </c>
      <c r="K38" s="74"/>
      <c r="L38" s="197" t="str">
        <f t="shared" si="0"/>
        <v/>
      </c>
      <c r="M38" s="217" t="s">
        <v>415</v>
      </c>
      <c r="N38" s="222"/>
      <c r="O38" s="219" t="s">
        <v>432</v>
      </c>
    </row>
    <row r="39" spans="1:15" ht="22.5" customHeight="1">
      <c r="A39" s="201" t="s">
        <v>0</v>
      </c>
      <c r="B39" s="201" t="s">
        <v>67</v>
      </c>
      <c r="C39" s="210" t="s">
        <v>68</v>
      </c>
      <c r="D39" s="202">
        <v>5.6</v>
      </c>
      <c r="E39" s="203"/>
      <c r="F39" s="215" t="s">
        <v>0</v>
      </c>
      <c r="G39" s="215" t="s">
        <v>0</v>
      </c>
      <c r="H39" s="201" t="s">
        <v>20</v>
      </c>
      <c r="I39" s="220" t="s">
        <v>414</v>
      </c>
      <c r="J39" s="221" t="str">
        <f>IF(J32="","",J32)</f>
        <v/>
      </c>
      <c r="K39" s="74"/>
      <c r="L39" s="197" t="str">
        <f t="shared" si="0"/>
        <v/>
      </c>
      <c r="M39" s="217" t="s">
        <v>415</v>
      </c>
      <c r="N39" s="222"/>
      <c r="O39" s="219" t="s">
        <v>432</v>
      </c>
    </row>
    <row r="40" spans="1:15" ht="22.5" customHeight="1">
      <c r="A40" s="201" t="s">
        <v>0</v>
      </c>
      <c r="B40" s="201" t="s">
        <v>69</v>
      </c>
      <c r="C40" s="210" t="s">
        <v>70</v>
      </c>
      <c r="D40" s="202">
        <v>5.6</v>
      </c>
      <c r="E40" s="203"/>
      <c r="F40" s="215" t="s">
        <v>0</v>
      </c>
      <c r="G40" s="215" t="s">
        <v>0</v>
      </c>
      <c r="H40" s="201" t="s">
        <v>20</v>
      </c>
      <c r="I40" s="220" t="s">
        <v>414</v>
      </c>
      <c r="J40" s="221" t="str">
        <f>IF(J32="","",J32)</f>
        <v/>
      </c>
      <c r="K40" s="74"/>
      <c r="L40" s="197" t="str">
        <f t="shared" si="0"/>
        <v/>
      </c>
      <c r="M40" s="217" t="s">
        <v>415</v>
      </c>
      <c r="N40" s="222"/>
      <c r="O40" s="219" t="s">
        <v>432</v>
      </c>
    </row>
    <row r="41" spans="1:15" ht="22.5" customHeight="1">
      <c r="A41" s="201">
        <v>282010</v>
      </c>
      <c r="B41" s="201" t="s">
        <v>71</v>
      </c>
      <c r="C41" s="344" t="s">
        <v>72</v>
      </c>
      <c r="D41" s="202">
        <v>6.8</v>
      </c>
      <c r="E41" s="213"/>
      <c r="F41" s="204" t="s">
        <v>12</v>
      </c>
      <c r="G41" s="214" t="s">
        <v>35</v>
      </c>
      <c r="H41" s="201" t="s">
        <v>35</v>
      </c>
      <c r="J41" s="206" t="str">
        <f>IF(L4=0,"",IF(J42="",L4,L4-J42))</f>
        <v/>
      </c>
      <c r="K41" s="74"/>
      <c r="L41" s="197" t="str">
        <f t="shared" si="0"/>
        <v/>
      </c>
      <c r="M41" s="212" t="s">
        <v>385</v>
      </c>
      <c r="N41" s="208"/>
      <c r="O41" s="209"/>
    </row>
    <row r="42" spans="1:15" ht="22.5" customHeight="1">
      <c r="A42" s="201" t="s">
        <v>0</v>
      </c>
      <c r="B42" s="201" t="s">
        <v>73</v>
      </c>
      <c r="C42" s="344"/>
      <c r="D42" s="202">
        <v>7.8</v>
      </c>
      <c r="E42" s="213"/>
      <c r="F42" s="204"/>
      <c r="G42" s="215" t="s">
        <v>0</v>
      </c>
      <c r="H42" s="201" t="s">
        <v>20</v>
      </c>
      <c r="I42" s="216" t="s">
        <v>417</v>
      </c>
      <c r="J42" s="29"/>
      <c r="K42" s="74"/>
      <c r="L42" s="197" t="str">
        <f t="shared" si="0"/>
        <v/>
      </c>
      <c r="M42" s="217" t="s">
        <v>384</v>
      </c>
      <c r="N42" s="218" t="s">
        <v>388</v>
      </c>
      <c r="O42" s="219" t="s">
        <v>432</v>
      </c>
    </row>
    <row r="43" spans="1:15" ht="22.5" customHeight="1">
      <c r="A43" s="201">
        <v>282011</v>
      </c>
      <c r="B43" s="201" t="s">
        <v>74</v>
      </c>
      <c r="C43" s="344" t="s">
        <v>75</v>
      </c>
      <c r="D43" s="202">
        <v>8.4</v>
      </c>
      <c r="E43" s="213"/>
      <c r="F43" s="204" t="s">
        <v>12</v>
      </c>
      <c r="G43" s="214" t="s">
        <v>35</v>
      </c>
      <c r="H43" s="201" t="s">
        <v>35</v>
      </c>
      <c r="J43" s="206" t="str">
        <f>IF(L4=0,"",IF(J42="",L4,L4-J42))</f>
        <v/>
      </c>
      <c r="K43" s="74"/>
      <c r="L43" s="197" t="str">
        <f t="shared" si="0"/>
        <v/>
      </c>
      <c r="M43" s="212" t="s">
        <v>385</v>
      </c>
      <c r="N43" s="208"/>
      <c r="O43" s="209"/>
    </row>
    <row r="44" spans="1:15" ht="22.5" customHeight="1" thickBot="1">
      <c r="A44" s="201" t="s">
        <v>0</v>
      </c>
      <c r="B44" s="201" t="s">
        <v>76</v>
      </c>
      <c r="C44" s="344"/>
      <c r="D44" s="202">
        <v>8.1999999999999993</v>
      </c>
      <c r="E44" s="213"/>
      <c r="F44" s="204"/>
      <c r="G44" s="215" t="s">
        <v>0</v>
      </c>
      <c r="H44" s="201" t="s">
        <v>20</v>
      </c>
      <c r="I44" s="220" t="s">
        <v>418</v>
      </c>
      <c r="J44" s="226" t="str">
        <f>IF(J42="","",J42)</f>
        <v/>
      </c>
      <c r="K44" s="75"/>
      <c r="L44" s="227" t="str">
        <f t="shared" si="0"/>
        <v/>
      </c>
      <c r="M44" s="228" t="s">
        <v>384</v>
      </c>
      <c r="N44" s="229"/>
      <c r="O44" s="219" t="s">
        <v>432</v>
      </c>
    </row>
    <row r="45" spans="1:15" ht="22.5" customHeight="1">
      <c r="A45" s="201">
        <v>282001</v>
      </c>
      <c r="B45" s="201" t="s">
        <v>77</v>
      </c>
      <c r="C45" s="202" t="s">
        <v>78</v>
      </c>
      <c r="D45" s="202"/>
      <c r="E45" s="203" t="s">
        <v>12</v>
      </c>
      <c r="F45" s="204" t="s">
        <v>12</v>
      </c>
      <c r="G45" s="205" t="s">
        <v>12</v>
      </c>
      <c r="H45" s="230" t="s">
        <v>32</v>
      </c>
      <c r="I45" s="378" t="s">
        <v>378</v>
      </c>
      <c r="J45" s="231">
        <f>IF(N6="不要",0,SUM(J31:J32))</f>
        <v>0</v>
      </c>
      <c r="K45" s="76"/>
      <c r="L45" s="232" t="str">
        <f>IF(SUM(J45,K45)=0,"",SUM(J45:K45))</f>
        <v/>
      </c>
      <c r="M45" s="233" t="s">
        <v>379</v>
      </c>
      <c r="N45" s="234" t="s">
        <v>94</v>
      </c>
      <c r="O45" s="235"/>
    </row>
    <row r="46" spans="1:15" ht="22.5" customHeight="1" thickBot="1">
      <c r="A46" s="201">
        <v>282002</v>
      </c>
      <c r="B46" s="201" t="s">
        <v>79</v>
      </c>
      <c r="C46" s="202" t="s">
        <v>80</v>
      </c>
      <c r="D46" s="202"/>
      <c r="E46" s="203" t="s">
        <v>12</v>
      </c>
      <c r="F46" s="204" t="s">
        <v>12</v>
      </c>
      <c r="G46" s="205" t="s">
        <v>12</v>
      </c>
      <c r="H46" s="230" t="s">
        <v>32</v>
      </c>
      <c r="I46" s="379"/>
      <c r="J46" s="236">
        <f>IF(N6="不要",0,J8)</f>
        <v>0</v>
      </c>
      <c r="K46" s="77"/>
      <c r="L46" s="237" t="str">
        <f t="shared" si="0"/>
        <v/>
      </c>
      <c r="M46" s="238" t="s">
        <v>380</v>
      </c>
      <c r="N46" s="239" t="s">
        <v>420</v>
      </c>
      <c r="O46" s="240"/>
    </row>
    <row r="47" spans="1:15" ht="22.5" customHeight="1">
      <c r="A47" s="201">
        <v>282003</v>
      </c>
      <c r="B47" s="201" t="s">
        <v>81</v>
      </c>
      <c r="C47" s="344" t="s">
        <v>370</v>
      </c>
      <c r="D47" s="241">
        <v>2.9</v>
      </c>
      <c r="E47" s="203" t="s">
        <v>12</v>
      </c>
      <c r="F47" s="223" t="s">
        <v>35</v>
      </c>
      <c r="G47" s="205" t="s">
        <v>12</v>
      </c>
      <c r="H47" s="201" t="s">
        <v>35</v>
      </c>
      <c r="I47" s="375" t="s">
        <v>419</v>
      </c>
      <c r="J47" s="31"/>
      <c r="K47" s="73"/>
      <c r="L47" s="242" t="str">
        <f t="shared" si="0"/>
        <v/>
      </c>
      <c r="M47" s="198" t="s">
        <v>377</v>
      </c>
      <c r="N47" s="243" t="s">
        <v>387</v>
      </c>
      <c r="O47" s="244"/>
    </row>
    <row r="48" spans="1:15" ht="22.5" customHeight="1">
      <c r="A48" s="201" t="s">
        <v>0</v>
      </c>
      <c r="B48" s="201" t="s">
        <v>82</v>
      </c>
      <c r="C48" s="344"/>
      <c r="D48" s="241">
        <v>2.6</v>
      </c>
      <c r="E48" s="213"/>
      <c r="F48" s="215" t="s">
        <v>0</v>
      </c>
      <c r="G48" s="245"/>
      <c r="H48" s="201" t="s">
        <v>20</v>
      </c>
      <c r="I48" s="376"/>
      <c r="J48" s="29"/>
      <c r="K48" s="74"/>
      <c r="L48" s="197" t="str">
        <f t="shared" si="0"/>
        <v/>
      </c>
      <c r="M48" s="217" t="s">
        <v>406</v>
      </c>
      <c r="N48" s="217" t="s">
        <v>269</v>
      </c>
      <c r="O48" s="219" t="s">
        <v>432</v>
      </c>
    </row>
    <row r="49" spans="1:15" ht="22.5" customHeight="1">
      <c r="A49" s="201">
        <v>282004</v>
      </c>
      <c r="B49" s="201" t="s">
        <v>83</v>
      </c>
      <c r="C49" s="344" t="s">
        <v>371</v>
      </c>
      <c r="D49" s="241">
        <v>2.9</v>
      </c>
      <c r="E49" s="203" t="s">
        <v>12</v>
      </c>
      <c r="F49" s="223" t="s">
        <v>35</v>
      </c>
      <c r="G49" s="205" t="s">
        <v>12</v>
      </c>
      <c r="H49" s="201" t="s">
        <v>35</v>
      </c>
      <c r="I49" s="376"/>
      <c r="J49" s="29"/>
      <c r="K49" s="74"/>
      <c r="L49" s="197" t="str">
        <f t="shared" si="0"/>
        <v/>
      </c>
      <c r="M49" s="207" t="s">
        <v>377</v>
      </c>
      <c r="N49" s="217" t="s">
        <v>269</v>
      </c>
      <c r="O49" s="246"/>
    </row>
    <row r="50" spans="1:15" ht="22.5" customHeight="1">
      <c r="A50" s="201" t="s">
        <v>0</v>
      </c>
      <c r="B50" s="201" t="s">
        <v>84</v>
      </c>
      <c r="C50" s="344"/>
      <c r="D50" s="241">
        <v>2.6</v>
      </c>
      <c r="E50" s="213"/>
      <c r="F50" s="215" t="s">
        <v>0</v>
      </c>
      <c r="G50" s="205"/>
      <c r="H50" s="201" t="s">
        <v>20</v>
      </c>
      <c r="I50" s="376"/>
      <c r="J50" s="29"/>
      <c r="K50" s="74"/>
      <c r="L50" s="197" t="str">
        <f t="shared" si="0"/>
        <v/>
      </c>
      <c r="M50" s="217" t="s">
        <v>406</v>
      </c>
      <c r="N50" s="217" t="s">
        <v>269</v>
      </c>
      <c r="O50" s="219" t="s">
        <v>432</v>
      </c>
    </row>
    <row r="51" spans="1:15" ht="22.5" customHeight="1">
      <c r="A51" s="201">
        <v>282005</v>
      </c>
      <c r="B51" s="201" t="s">
        <v>85</v>
      </c>
      <c r="C51" s="344" t="s">
        <v>372</v>
      </c>
      <c r="D51" s="241">
        <v>4.8</v>
      </c>
      <c r="E51" s="203" t="s">
        <v>12</v>
      </c>
      <c r="F51" s="223" t="s">
        <v>35</v>
      </c>
      <c r="G51" s="214" t="s">
        <v>35</v>
      </c>
      <c r="H51" s="201" t="s">
        <v>35</v>
      </c>
      <c r="I51" s="376"/>
      <c r="J51" s="29"/>
      <c r="K51" s="74"/>
      <c r="L51" s="197" t="str">
        <f t="shared" si="0"/>
        <v/>
      </c>
      <c r="M51" s="207" t="s">
        <v>377</v>
      </c>
      <c r="N51" s="217" t="s">
        <v>269</v>
      </c>
      <c r="O51" s="247"/>
    </row>
    <row r="52" spans="1:15" ht="22.5" customHeight="1">
      <c r="A52" s="201" t="s">
        <v>0</v>
      </c>
      <c r="B52" s="201" t="s">
        <v>86</v>
      </c>
      <c r="C52" s="344"/>
      <c r="D52" s="241">
        <v>4.8</v>
      </c>
      <c r="E52" s="213"/>
      <c r="F52" s="215" t="s">
        <v>0</v>
      </c>
      <c r="G52" s="215" t="s">
        <v>0</v>
      </c>
      <c r="H52" s="201" t="s">
        <v>20</v>
      </c>
      <c r="I52" s="376"/>
      <c r="J52" s="29"/>
      <c r="K52" s="74"/>
      <c r="L52" s="197" t="str">
        <f t="shared" si="0"/>
        <v/>
      </c>
      <c r="M52" s="217" t="s">
        <v>406</v>
      </c>
      <c r="N52" s="217" t="s">
        <v>269</v>
      </c>
      <c r="O52" s="219" t="s">
        <v>432</v>
      </c>
    </row>
    <row r="53" spans="1:15" ht="22.5" customHeight="1">
      <c r="A53" s="201">
        <v>282006</v>
      </c>
      <c r="B53" s="201" t="s">
        <v>87</v>
      </c>
      <c r="C53" s="344" t="s">
        <v>373</v>
      </c>
      <c r="D53" s="241">
        <v>4.8</v>
      </c>
      <c r="E53" s="203" t="s">
        <v>12</v>
      </c>
      <c r="F53" s="223" t="s">
        <v>35</v>
      </c>
      <c r="G53" s="214" t="s">
        <v>35</v>
      </c>
      <c r="H53" s="201" t="s">
        <v>35</v>
      </c>
      <c r="I53" s="376"/>
      <c r="J53" s="29"/>
      <c r="K53" s="74"/>
      <c r="L53" s="197" t="str">
        <f t="shared" si="0"/>
        <v/>
      </c>
      <c r="M53" s="207" t="s">
        <v>377</v>
      </c>
      <c r="N53" s="217" t="s">
        <v>269</v>
      </c>
      <c r="O53" s="246"/>
    </row>
    <row r="54" spans="1:15" ht="22.5" customHeight="1">
      <c r="A54" s="201" t="s">
        <v>0</v>
      </c>
      <c r="B54" s="201" t="s">
        <v>88</v>
      </c>
      <c r="C54" s="344"/>
      <c r="D54" s="241">
        <v>4.8</v>
      </c>
      <c r="E54" s="213"/>
      <c r="F54" s="215" t="s">
        <v>0</v>
      </c>
      <c r="G54" s="215" t="s">
        <v>0</v>
      </c>
      <c r="H54" s="201" t="s">
        <v>20</v>
      </c>
      <c r="I54" s="376"/>
      <c r="J54" s="29"/>
      <c r="K54" s="74"/>
      <c r="L54" s="197" t="str">
        <f t="shared" si="0"/>
        <v/>
      </c>
      <c r="M54" s="217" t="s">
        <v>407</v>
      </c>
      <c r="N54" s="217" t="s">
        <v>269</v>
      </c>
      <c r="O54" s="219" t="s">
        <v>432</v>
      </c>
    </row>
    <row r="55" spans="1:15" ht="22.5" customHeight="1" thickBot="1">
      <c r="A55" s="248">
        <v>282007</v>
      </c>
      <c r="B55" s="248" t="s">
        <v>89</v>
      </c>
      <c r="C55" s="249" t="s">
        <v>90</v>
      </c>
      <c r="D55" s="250">
        <v>0.9</v>
      </c>
      <c r="E55" s="251" t="s">
        <v>12</v>
      </c>
      <c r="F55" s="252" t="s">
        <v>12</v>
      </c>
      <c r="G55" s="253" t="s">
        <v>12</v>
      </c>
      <c r="H55" s="254" t="s">
        <v>35</v>
      </c>
      <c r="I55" s="377"/>
      <c r="J55" s="30"/>
      <c r="K55" s="77"/>
      <c r="L55" s="237" t="str">
        <f t="shared" si="0"/>
        <v/>
      </c>
      <c r="M55" s="255" t="s">
        <v>375</v>
      </c>
      <c r="N55" s="239"/>
      <c r="O55" s="240"/>
    </row>
    <row r="56" spans="1:15" ht="22.5" customHeight="1"/>
    <row r="57" spans="1:15" ht="22.5" customHeight="1"/>
  </sheetData>
  <sheetProtection algorithmName="SHA-512" hashValue="slCjiTEx4TfDT9P7J5JBAMvHw+8VPqR9eDurra9HG4msyOoeePXQuYWkP4eFTVBO6JCLSGEGR1P+3N3ITrxYGQ==" saltValue="XcnJZg6dY+XX+4ohbxhMzQ==" spinCount="100000" sheet="1" formatCells="0" formatColumns="0" formatRows="0" autoFilter="0"/>
  <autoFilter ref="A7:O55" xr:uid="{78BA5933-42C6-432B-8160-5561083D68D3}">
    <filterColumn colId="12" showButton="0"/>
  </autoFilter>
  <mergeCells count="30">
    <mergeCell ref="C31:C32"/>
    <mergeCell ref="I4:I5"/>
    <mergeCell ref="D3:D5"/>
    <mergeCell ref="I47:I55"/>
    <mergeCell ref="I45:I46"/>
    <mergeCell ref="C33:C34"/>
    <mergeCell ref="C35:C36"/>
    <mergeCell ref="C41:C42"/>
    <mergeCell ref="C43:C44"/>
    <mergeCell ref="C47:C48"/>
    <mergeCell ref="C49:C50"/>
    <mergeCell ref="C51:C52"/>
    <mergeCell ref="C53:C54"/>
    <mergeCell ref="C10:C12"/>
    <mergeCell ref="E4:E5"/>
    <mergeCell ref="C3:C4"/>
    <mergeCell ref="C13:C15"/>
    <mergeCell ref="F1:L1"/>
    <mergeCell ref="M1:N1"/>
    <mergeCell ref="J4:J5"/>
    <mergeCell ref="K4:K5"/>
    <mergeCell ref="L4:L5"/>
    <mergeCell ref="F4:F5"/>
    <mergeCell ref="G4:G5"/>
    <mergeCell ref="H4:H5"/>
    <mergeCell ref="J6:L6"/>
    <mergeCell ref="M7:N7"/>
    <mergeCell ref="A1:C2"/>
    <mergeCell ref="E6:G6"/>
    <mergeCell ref="A3:A5"/>
  </mergeCells>
  <phoneticPr fontId="3"/>
  <dataValidations count="4">
    <dataValidation type="list" allowBlank="1" showInputMessage="1" showErrorMessage="1" sqref="N3" xr:uid="{65C482CA-ACE0-463E-91A6-7E332B403B67}">
      <formula1>"1,2,3,4,5,6,7,8,9,10"</formula1>
    </dataValidation>
    <dataValidation type="list" allowBlank="1" showInputMessage="1" showErrorMessage="1" sqref="M5" xr:uid="{37252C42-0704-41B2-88A7-FBC7916BF498}">
      <formula1>"0,1,2,3,4,5,6,7,8,9,10,11,12,13,14,15,16,17,18,19,20"</formula1>
    </dataValidation>
    <dataValidation type="list" allowBlank="1" showInputMessage="1" showErrorMessage="1" sqref="M3 N5" xr:uid="{9EE5253D-3DF8-48BA-9115-805774F82E53}">
      <formula1>"0,1,2,3,4,5,6,7,8,9,10"</formula1>
    </dataValidation>
    <dataValidation type="list" allowBlank="1" showInputMessage="1" showErrorMessage="1" sqref="N6" xr:uid="{3FAD0024-9877-4699-BB04-B4EAD4363865}">
      <formula1>"不要,必要"</formula1>
    </dataValidation>
  </dataValidations>
  <pageMargins left="0.51181102362204722" right="0.39370078740157483" top="0.47244094488188981" bottom="0.39370078740157483" header="0.31496062992125984" footer="0.31496062992125984"/>
  <pageSetup paperSize="9" scale="28" orientation="landscape" r:id="rId1"/>
  <headerFooter>
    <oddFooter>&amp;R様式No.機材－Ｆ０５０（第４版）</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C3534-AD99-4A71-B64E-CA63026AFE6D}">
  <sheetPr>
    <pageSetUpPr fitToPage="1"/>
  </sheetPr>
  <dimension ref="A1:IU79"/>
  <sheetViews>
    <sheetView view="pageBreakPreview" zoomScale="120" zoomScaleNormal="100" zoomScaleSheetLayoutView="120" workbookViewId="0">
      <selection activeCell="J2" sqref="J2:M2"/>
    </sheetView>
  </sheetViews>
  <sheetFormatPr defaultColWidth="9" defaultRowHeight="13.5"/>
  <cols>
    <col min="1" max="1" width="7.5" style="83" customWidth="1"/>
    <col min="2" max="2" width="6.75" style="102" customWidth="1"/>
    <col min="3" max="3" width="11.625" style="85" customWidth="1"/>
    <col min="4" max="4" width="10" style="85" customWidth="1"/>
    <col min="5" max="5" width="7.375" style="85" customWidth="1"/>
    <col min="6" max="6" width="6.875" style="85" customWidth="1"/>
    <col min="7" max="7" width="7.875" style="85" customWidth="1"/>
    <col min="8" max="8" width="0.625" style="85" customWidth="1"/>
    <col min="9" max="9" width="22.75" style="83" customWidth="1"/>
    <col min="10" max="10" width="6.5" style="85" customWidth="1"/>
    <col min="11" max="11" width="6.75" style="85" customWidth="1"/>
    <col min="12" max="12" width="6.125" style="85" customWidth="1"/>
    <col min="13" max="13" width="7.625" style="85" customWidth="1"/>
    <col min="14" max="16" width="9" style="84"/>
    <col min="17" max="17" width="35.75" style="84" bestFit="1" customWidth="1"/>
    <col min="18" max="18" width="9" style="84"/>
    <col min="19" max="255" width="9" style="85"/>
    <col min="256" max="256" width="1.75" style="85" customWidth="1"/>
    <col min="257" max="257" width="3.375" style="85" customWidth="1"/>
    <col min="258" max="258" width="5" style="85" customWidth="1"/>
    <col min="259" max="259" width="9.375" style="85" customWidth="1"/>
    <col min="260" max="260" width="9.625" style="85" customWidth="1"/>
    <col min="261" max="261" width="7.75" style="85" customWidth="1"/>
    <col min="262" max="262" width="6.125" style="85" customWidth="1"/>
    <col min="263" max="263" width="7.625" style="85" customWidth="1"/>
    <col min="264" max="264" width="0.625" style="85" customWidth="1"/>
    <col min="265" max="265" width="18.125" style="85" customWidth="1"/>
    <col min="266" max="266" width="9.625" style="85" customWidth="1"/>
    <col min="267" max="267" width="7.75" style="85" customWidth="1"/>
    <col min="268" max="268" width="6.125" style="85" customWidth="1"/>
    <col min="269" max="269" width="7.625" style="85" customWidth="1"/>
    <col min="270" max="511" width="9" style="85"/>
    <col min="512" max="512" width="1.75" style="85" customWidth="1"/>
    <col min="513" max="513" width="3.375" style="85" customWidth="1"/>
    <col min="514" max="514" width="5" style="85" customWidth="1"/>
    <col min="515" max="515" width="9.375" style="85" customWidth="1"/>
    <col min="516" max="516" width="9.625" style="85" customWidth="1"/>
    <col min="517" max="517" width="7.75" style="85" customWidth="1"/>
    <col min="518" max="518" width="6.125" style="85" customWidth="1"/>
    <col min="519" max="519" width="7.625" style="85" customWidth="1"/>
    <col min="520" max="520" width="0.625" style="85" customWidth="1"/>
    <col min="521" max="521" width="18.125" style="85" customWidth="1"/>
    <col min="522" max="522" width="9.625" style="85" customWidth="1"/>
    <col min="523" max="523" width="7.75" style="85" customWidth="1"/>
    <col min="524" max="524" width="6.125" style="85" customWidth="1"/>
    <col min="525" max="525" width="7.625" style="85" customWidth="1"/>
    <col min="526" max="767" width="9" style="85"/>
    <col min="768" max="768" width="1.75" style="85" customWidth="1"/>
    <col min="769" max="769" width="3.375" style="85" customWidth="1"/>
    <col min="770" max="770" width="5" style="85" customWidth="1"/>
    <col min="771" max="771" width="9.375" style="85" customWidth="1"/>
    <col min="772" max="772" width="9.625" style="85" customWidth="1"/>
    <col min="773" max="773" width="7.75" style="85" customWidth="1"/>
    <col min="774" max="774" width="6.125" style="85" customWidth="1"/>
    <col min="775" max="775" width="7.625" style="85" customWidth="1"/>
    <col min="776" max="776" width="0.625" style="85" customWidth="1"/>
    <col min="777" max="777" width="18.125" style="85" customWidth="1"/>
    <col min="778" max="778" width="9.625" style="85" customWidth="1"/>
    <col min="779" max="779" width="7.75" style="85" customWidth="1"/>
    <col min="780" max="780" width="6.125" style="85" customWidth="1"/>
    <col min="781" max="781" width="7.625" style="85" customWidth="1"/>
    <col min="782" max="1023" width="9" style="85"/>
    <col min="1024" max="1024" width="1.75" style="85" customWidth="1"/>
    <col min="1025" max="1025" width="3.375" style="85" customWidth="1"/>
    <col min="1026" max="1026" width="5" style="85" customWidth="1"/>
    <col min="1027" max="1027" width="9.375" style="85" customWidth="1"/>
    <col min="1028" max="1028" width="9.625" style="85" customWidth="1"/>
    <col min="1029" max="1029" width="7.75" style="85" customWidth="1"/>
    <col min="1030" max="1030" width="6.125" style="85" customWidth="1"/>
    <col min="1031" max="1031" width="7.625" style="85" customWidth="1"/>
    <col min="1032" max="1032" width="0.625" style="85" customWidth="1"/>
    <col min="1033" max="1033" width="18.125" style="85" customWidth="1"/>
    <col min="1034" max="1034" width="9.625" style="85" customWidth="1"/>
    <col min="1035" max="1035" width="7.75" style="85" customWidth="1"/>
    <col min="1036" max="1036" width="6.125" style="85" customWidth="1"/>
    <col min="1037" max="1037" width="7.625" style="85" customWidth="1"/>
    <col min="1038" max="1279" width="9" style="85"/>
    <col min="1280" max="1280" width="1.75" style="85" customWidth="1"/>
    <col min="1281" max="1281" width="3.375" style="85" customWidth="1"/>
    <col min="1282" max="1282" width="5" style="85" customWidth="1"/>
    <col min="1283" max="1283" width="9.375" style="85" customWidth="1"/>
    <col min="1284" max="1284" width="9.625" style="85" customWidth="1"/>
    <col min="1285" max="1285" width="7.75" style="85" customWidth="1"/>
    <col min="1286" max="1286" width="6.125" style="85" customWidth="1"/>
    <col min="1287" max="1287" width="7.625" style="85" customWidth="1"/>
    <col min="1288" max="1288" width="0.625" style="85" customWidth="1"/>
    <col min="1289" max="1289" width="18.125" style="85" customWidth="1"/>
    <col min="1290" max="1290" width="9.625" style="85" customWidth="1"/>
    <col min="1291" max="1291" width="7.75" style="85" customWidth="1"/>
    <col min="1292" max="1292" width="6.125" style="85" customWidth="1"/>
    <col min="1293" max="1293" width="7.625" style="85" customWidth="1"/>
    <col min="1294" max="1535" width="9" style="85"/>
    <col min="1536" max="1536" width="1.75" style="85" customWidth="1"/>
    <col min="1537" max="1537" width="3.375" style="85" customWidth="1"/>
    <col min="1538" max="1538" width="5" style="85" customWidth="1"/>
    <col min="1539" max="1539" width="9.375" style="85" customWidth="1"/>
    <col min="1540" max="1540" width="9.625" style="85" customWidth="1"/>
    <col min="1541" max="1541" width="7.75" style="85" customWidth="1"/>
    <col min="1542" max="1542" width="6.125" style="85" customWidth="1"/>
    <col min="1543" max="1543" width="7.625" style="85" customWidth="1"/>
    <col min="1544" max="1544" width="0.625" style="85" customWidth="1"/>
    <col min="1545" max="1545" width="18.125" style="85" customWidth="1"/>
    <col min="1546" max="1546" width="9.625" style="85" customWidth="1"/>
    <col min="1547" max="1547" width="7.75" style="85" customWidth="1"/>
    <col min="1548" max="1548" width="6.125" style="85" customWidth="1"/>
    <col min="1549" max="1549" width="7.625" style="85" customWidth="1"/>
    <col min="1550" max="1791" width="9" style="85"/>
    <col min="1792" max="1792" width="1.75" style="85" customWidth="1"/>
    <col min="1793" max="1793" width="3.375" style="85" customWidth="1"/>
    <col min="1794" max="1794" width="5" style="85" customWidth="1"/>
    <col min="1795" max="1795" width="9.375" style="85" customWidth="1"/>
    <col min="1796" max="1796" width="9.625" style="85" customWidth="1"/>
    <col min="1797" max="1797" width="7.75" style="85" customWidth="1"/>
    <col min="1798" max="1798" width="6.125" style="85" customWidth="1"/>
    <col min="1799" max="1799" width="7.625" style="85" customWidth="1"/>
    <col min="1800" max="1800" width="0.625" style="85" customWidth="1"/>
    <col min="1801" max="1801" width="18.125" style="85" customWidth="1"/>
    <col min="1802" max="1802" width="9.625" style="85" customWidth="1"/>
    <col min="1803" max="1803" width="7.75" style="85" customWidth="1"/>
    <col min="1804" max="1804" width="6.125" style="85" customWidth="1"/>
    <col min="1805" max="1805" width="7.625" style="85" customWidth="1"/>
    <col min="1806" max="2047" width="9" style="85"/>
    <col min="2048" max="2048" width="1.75" style="85" customWidth="1"/>
    <col min="2049" max="2049" width="3.375" style="85" customWidth="1"/>
    <col min="2050" max="2050" width="5" style="85" customWidth="1"/>
    <col min="2051" max="2051" width="9.375" style="85" customWidth="1"/>
    <col min="2052" max="2052" width="9.625" style="85" customWidth="1"/>
    <col min="2053" max="2053" width="7.75" style="85" customWidth="1"/>
    <col min="2054" max="2054" width="6.125" style="85" customWidth="1"/>
    <col min="2055" max="2055" width="7.625" style="85" customWidth="1"/>
    <col min="2056" max="2056" width="0.625" style="85" customWidth="1"/>
    <col min="2057" max="2057" width="18.125" style="85" customWidth="1"/>
    <col min="2058" max="2058" width="9.625" style="85" customWidth="1"/>
    <col min="2059" max="2059" width="7.75" style="85" customWidth="1"/>
    <col min="2060" max="2060" width="6.125" style="85" customWidth="1"/>
    <col min="2061" max="2061" width="7.625" style="85" customWidth="1"/>
    <col min="2062" max="2303" width="9" style="85"/>
    <col min="2304" max="2304" width="1.75" style="85" customWidth="1"/>
    <col min="2305" max="2305" width="3.375" style="85" customWidth="1"/>
    <col min="2306" max="2306" width="5" style="85" customWidth="1"/>
    <col min="2307" max="2307" width="9.375" style="85" customWidth="1"/>
    <col min="2308" max="2308" width="9.625" style="85" customWidth="1"/>
    <col min="2309" max="2309" width="7.75" style="85" customWidth="1"/>
    <col min="2310" max="2310" width="6.125" style="85" customWidth="1"/>
    <col min="2311" max="2311" width="7.625" style="85" customWidth="1"/>
    <col min="2312" max="2312" width="0.625" style="85" customWidth="1"/>
    <col min="2313" max="2313" width="18.125" style="85" customWidth="1"/>
    <col min="2314" max="2314" width="9.625" style="85" customWidth="1"/>
    <col min="2315" max="2315" width="7.75" style="85" customWidth="1"/>
    <col min="2316" max="2316" width="6.125" style="85" customWidth="1"/>
    <col min="2317" max="2317" width="7.625" style="85" customWidth="1"/>
    <col min="2318" max="2559" width="9" style="85"/>
    <col min="2560" max="2560" width="1.75" style="85" customWidth="1"/>
    <col min="2561" max="2561" width="3.375" style="85" customWidth="1"/>
    <col min="2562" max="2562" width="5" style="85" customWidth="1"/>
    <col min="2563" max="2563" width="9.375" style="85" customWidth="1"/>
    <col min="2564" max="2564" width="9.625" style="85" customWidth="1"/>
    <col min="2565" max="2565" width="7.75" style="85" customWidth="1"/>
    <col min="2566" max="2566" width="6.125" style="85" customWidth="1"/>
    <col min="2567" max="2567" width="7.625" style="85" customWidth="1"/>
    <col min="2568" max="2568" width="0.625" style="85" customWidth="1"/>
    <col min="2569" max="2569" width="18.125" style="85" customWidth="1"/>
    <col min="2570" max="2570" width="9.625" style="85" customWidth="1"/>
    <col min="2571" max="2571" width="7.75" style="85" customWidth="1"/>
    <col min="2572" max="2572" width="6.125" style="85" customWidth="1"/>
    <col min="2573" max="2573" width="7.625" style="85" customWidth="1"/>
    <col min="2574" max="2815" width="9" style="85"/>
    <col min="2816" max="2816" width="1.75" style="85" customWidth="1"/>
    <col min="2817" max="2817" width="3.375" style="85" customWidth="1"/>
    <col min="2818" max="2818" width="5" style="85" customWidth="1"/>
    <col min="2819" max="2819" width="9.375" style="85" customWidth="1"/>
    <col min="2820" max="2820" width="9.625" style="85" customWidth="1"/>
    <col min="2821" max="2821" width="7.75" style="85" customWidth="1"/>
    <col min="2822" max="2822" width="6.125" style="85" customWidth="1"/>
    <col min="2823" max="2823" width="7.625" style="85" customWidth="1"/>
    <col min="2824" max="2824" width="0.625" style="85" customWidth="1"/>
    <col min="2825" max="2825" width="18.125" style="85" customWidth="1"/>
    <col min="2826" max="2826" width="9.625" style="85" customWidth="1"/>
    <col min="2827" max="2827" width="7.75" style="85" customWidth="1"/>
    <col min="2828" max="2828" width="6.125" style="85" customWidth="1"/>
    <col min="2829" max="2829" width="7.625" style="85" customWidth="1"/>
    <col min="2830" max="3071" width="9" style="85"/>
    <col min="3072" max="3072" width="1.75" style="85" customWidth="1"/>
    <col min="3073" max="3073" width="3.375" style="85" customWidth="1"/>
    <col min="3074" max="3074" width="5" style="85" customWidth="1"/>
    <col min="3075" max="3075" width="9.375" style="85" customWidth="1"/>
    <col min="3076" max="3076" width="9.625" style="85" customWidth="1"/>
    <col min="3077" max="3077" width="7.75" style="85" customWidth="1"/>
    <col min="3078" max="3078" width="6.125" style="85" customWidth="1"/>
    <col min="3079" max="3079" width="7.625" style="85" customWidth="1"/>
    <col min="3080" max="3080" width="0.625" style="85" customWidth="1"/>
    <col min="3081" max="3081" width="18.125" style="85" customWidth="1"/>
    <col min="3082" max="3082" width="9.625" style="85" customWidth="1"/>
    <col min="3083" max="3083" width="7.75" style="85" customWidth="1"/>
    <col min="3084" max="3084" width="6.125" style="85" customWidth="1"/>
    <col min="3085" max="3085" width="7.625" style="85" customWidth="1"/>
    <col min="3086" max="3327" width="9" style="85"/>
    <col min="3328" max="3328" width="1.75" style="85" customWidth="1"/>
    <col min="3329" max="3329" width="3.375" style="85" customWidth="1"/>
    <col min="3330" max="3330" width="5" style="85" customWidth="1"/>
    <col min="3331" max="3331" width="9.375" style="85" customWidth="1"/>
    <col min="3332" max="3332" width="9.625" style="85" customWidth="1"/>
    <col min="3333" max="3333" width="7.75" style="85" customWidth="1"/>
    <col min="3334" max="3334" width="6.125" style="85" customWidth="1"/>
    <col min="3335" max="3335" width="7.625" style="85" customWidth="1"/>
    <col min="3336" max="3336" width="0.625" style="85" customWidth="1"/>
    <col min="3337" max="3337" width="18.125" style="85" customWidth="1"/>
    <col min="3338" max="3338" width="9.625" style="85" customWidth="1"/>
    <col min="3339" max="3339" width="7.75" style="85" customWidth="1"/>
    <col min="3340" max="3340" width="6.125" style="85" customWidth="1"/>
    <col min="3341" max="3341" width="7.625" style="85" customWidth="1"/>
    <col min="3342" max="3583" width="9" style="85"/>
    <col min="3584" max="3584" width="1.75" style="85" customWidth="1"/>
    <col min="3585" max="3585" width="3.375" style="85" customWidth="1"/>
    <col min="3586" max="3586" width="5" style="85" customWidth="1"/>
    <col min="3587" max="3587" width="9.375" style="85" customWidth="1"/>
    <col min="3588" max="3588" width="9.625" style="85" customWidth="1"/>
    <col min="3589" max="3589" width="7.75" style="85" customWidth="1"/>
    <col min="3590" max="3590" width="6.125" style="85" customWidth="1"/>
    <col min="3591" max="3591" width="7.625" style="85" customWidth="1"/>
    <col min="3592" max="3592" width="0.625" style="85" customWidth="1"/>
    <col min="3593" max="3593" width="18.125" style="85" customWidth="1"/>
    <col min="3594" max="3594" width="9.625" style="85" customWidth="1"/>
    <col min="3595" max="3595" width="7.75" style="85" customWidth="1"/>
    <col min="3596" max="3596" width="6.125" style="85" customWidth="1"/>
    <col min="3597" max="3597" width="7.625" style="85" customWidth="1"/>
    <col min="3598" max="3839" width="9" style="85"/>
    <col min="3840" max="3840" width="1.75" style="85" customWidth="1"/>
    <col min="3841" max="3841" width="3.375" style="85" customWidth="1"/>
    <col min="3842" max="3842" width="5" style="85" customWidth="1"/>
    <col min="3843" max="3843" width="9.375" style="85" customWidth="1"/>
    <col min="3844" max="3844" width="9.625" style="85" customWidth="1"/>
    <col min="3845" max="3845" width="7.75" style="85" customWidth="1"/>
    <col min="3846" max="3846" width="6.125" style="85" customWidth="1"/>
    <col min="3847" max="3847" width="7.625" style="85" customWidth="1"/>
    <col min="3848" max="3848" width="0.625" style="85" customWidth="1"/>
    <col min="3849" max="3849" width="18.125" style="85" customWidth="1"/>
    <col min="3850" max="3850" width="9.625" style="85" customWidth="1"/>
    <col min="3851" max="3851" width="7.75" style="85" customWidth="1"/>
    <col min="3852" max="3852" width="6.125" style="85" customWidth="1"/>
    <col min="3853" max="3853" width="7.625" style="85" customWidth="1"/>
    <col min="3854" max="4095" width="9" style="85"/>
    <col min="4096" max="4096" width="1.75" style="85" customWidth="1"/>
    <col min="4097" max="4097" width="3.375" style="85" customWidth="1"/>
    <col min="4098" max="4098" width="5" style="85" customWidth="1"/>
    <col min="4099" max="4099" width="9.375" style="85" customWidth="1"/>
    <col min="4100" max="4100" width="9.625" style="85" customWidth="1"/>
    <col min="4101" max="4101" width="7.75" style="85" customWidth="1"/>
    <col min="4102" max="4102" width="6.125" style="85" customWidth="1"/>
    <col min="4103" max="4103" width="7.625" style="85" customWidth="1"/>
    <col min="4104" max="4104" width="0.625" style="85" customWidth="1"/>
    <col min="4105" max="4105" width="18.125" style="85" customWidth="1"/>
    <col min="4106" max="4106" width="9.625" style="85" customWidth="1"/>
    <col min="4107" max="4107" width="7.75" style="85" customWidth="1"/>
    <col min="4108" max="4108" width="6.125" style="85" customWidth="1"/>
    <col min="4109" max="4109" width="7.625" style="85" customWidth="1"/>
    <col min="4110" max="4351" width="9" style="85"/>
    <col min="4352" max="4352" width="1.75" style="85" customWidth="1"/>
    <col min="4353" max="4353" width="3.375" style="85" customWidth="1"/>
    <col min="4354" max="4354" width="5" style="85" customWidth="1"/>
    <col min="4355" max="4355" width="9.375" style="85" customWidth="1"/>
    <col min="4356" max="4356" width="9.625" style="85" customWidth="1"/>
    <col min="4357" max="4357" width="7.75" style="85" customWidth="1"/>
    <col min="4358" max="4358" width="6.125" style="85" customWidth="1"/>
    <col min="4359" max="4359" width="7.625" style="85" customWidth="1"/>
    <col min="4360" max="4360" width="0.625" style="85" customWidth="1"/>
    <col min="4361" max="4361" width="18.125" style="85" customWidth="1"/>
    <col min="4362" max="4362" width="9.625" style="85" customWidth="1"/>
    <col min="4363" max="4363" width="7.75" style="85" customWidth="1"/>
    <col min="4364" max="4364" width="6.125" style="85" customWidth="1"/>
    <col min="4365" max="4365" width="7.625" style="85" customWidth="1"/>
    <col min="4366" max="4607" width="9" style="85"/>
    <col min="4608" max="4608" width="1.75" style="85" customWidth="1"/>
    <col min="4609" max="4609" width="3.375" style="85" customWidth="1"/>
    <col min="4610" max="4610" width="5" style="85" customWidth="1"/>
    <col min="4611" max="4611" width="9.375" style="85" customWidth="1"/>
    <col min="4612" max="4612" width="9.625" style="85" customWidth="1"/>
    <col min="4613" max="4613" width="7.75" style="85" customWidth="1"/>
    <col min="4614" max="4614" width="6.125" style="85" customWidth="1"/>
    <col min="4615" max="4615" width="7.625" style="85" customWidth="1"/>
    <col min="4616" max="4616" width="0.625" style="85" customWidth="1"/>
    <col min="4617" max="4617" width="18.125" style="85" customWidth="1"/>
    <col min="4618" max="4618" width="9.625" style="85" customWidth="1"/>
    <col min="4619" max="4619" width="7.75" style="85" customWidth="1"/>
    <col min="4620" max="4620" width="6.125" style="85" customWidth="1"/>
    <col min="4621" max="4621" width="7.625" style="85" customWidth="1"/>
    <col min="4622" max="4863" width="9" style="85"/>
    <col min="4864" max="4864" width="1.75" style="85" customWidth="1"/>
    <col min="4865" max="4865" width="3.375" style="85" customWidth="1"/>
    <col min="4866" max="4866" width="5" style="85" customWidth="1"/>
    <col min="4867" max="4867" width="9.375" style="85" customWidth="1"/>
    <col min="4868" max="4868" width="9.625" style="85" customWidth="1"/>
    <col min="4869" max="4869" width="7.75" style="85" customWidth="1"/>
    <col min="4870" max="4870" width="6.125" style="85" customWidth="1"/>
    <col min="4871" max="4871" width="7.625" style="85" customWidth="1"/>
    <col min="4872" max="4872" width="0.625" style="85" customWidth="1"/>
    <col min="4873" max="4873" width="18.125" style="85" customWidth="1"/>
    <col min="4874" max="4874" width="9.625" style="85" customWidth="1"/>
    <col min="4875" max="4875" width="7.75" style="85" customWidth="1"/>
    <col min="4876" max="4876" width="6.125" style="85" customWidth="1"/>
    <col min="4877" max="4877" width="7.625" style="85" customWidth="1"/>
    <col min="4878" max="5119" width="9" style="85"/>
    <col min="5120" max="5120" width="1.75" style="85" customWidth="1"/>
    <col min="5121" max="5121" width="3.375" style="85" customWidth="1"/>
    <col min="5122" max="5122" width="5" style="85" customWidth="1"/>
    <col min="5123" max="5123" width="9.375" style="85" customWidth="1"/>
    <col min="5124" max="5124" width="9.625" style="85" customWidth="1"/>
    <col min="5125" max="5125" width="7.75" style="85" customWidth="1"/>
    <col min="5126" max="5126" width="6.125" style="85" customWidth="1"/>
    <col min="5127" max="5127" width="7.625" style="85" customWidth="1"/>
    <col min="5128" max="5128" width="0.625" style="85" customWidth="1"/>
    <col min="5129" max="5129" width="18.125" style="85" customWidth="1"/>
    <col min="5130" max="5130" width="9.625" style="85" customWidth="1"/>
    <col min="5131" max="5131" width="7.75" style="85" customWidth="1"/>
    <col min="5132" max="5132" width="6.125" style="85" customWidth="1"/>
    <col min="5133" max="5133" width="7.625" style="85" customWidth="1"/>
    <col min="5134" max="5375" width="9" style="85"/>
    <col min="5376" max="5376" width="1.75" style="85" customWidth="1"/>
    <col min="5377" max="5377" width="3.375" style="85" customWidth="1"/>
    <col min="5378" max="5378" width="5" style="85" customWidth="1"/>
    <col min="5379" max="5379" width="9.375" style="85" customWidth="1"/>
    <col min="5380" max="5380" width="9.625" style="85" customWidth="1"/>
    <col min="5381" max="5381" width="7.75" style="85" customWidth="1"/>
    <col min="5382" max="5382" width="6.125" style="85" customWidth="1"/>
    <col min="5383" max="5383" width="7.625" style="85" customWidth="1"/>
    <col min="5384" max="5384" width="0.625" style="85" customWidth="1"/>
    <col min="5385" max="5385" width="18.125" style="85" customWidth="1"/>
    <col min="5386" max="5386" width="9.625" style="85" customWidth="1"/>
    <col min="5387" max="5387" width="7.75" style="85" customWidth="1"/>
    <col min="5388" max="5388" width="6.125" style="85" customWidth="1"/>
    <col min="5389" max="5389" width="7.625" style="85" customWidth="1"/>
    <col min="5390" max="5631" width="9" style="85"/>
    <col min="5632" max="5632" width="1.75" style="85" customWidth="1"/>
    <col min="5633" max="5633" width="3.375" style="85" customWidth="1"/>
    <col min="5634" max="5634" width="5" style="85" customWidth="1"/>
    <col min="5635" max="5635" width="9.375" style="85" customWidth="1"/>
    <col min="5636" max="5636" width="9.625" style="85" customWidth="1"/>
    <col min="5637" max="5637" width="7.75" style="85" customWidth="1"/>
    <col min="5638" max="5638" width="6.125" style="85" customWidth="1"/>
    <col min="5639" max="5639" width="7.625" style="85" customWidth="1"/>
    <col min="5640" max="5640" width="0.625" style="85" customWidth="1"/>
    <col min="5641" max="5641" width="18.125" style="85" customWidth="1"/>
    <col min="5642" max="5642" width="9.625" style="85" customWidth="1"/>
    <col min="5643" max="5643" width="7.75" style="85" customWidth="1"/>
    <col min="5644" max="5644" width="6.125" style="85" customWidth="1"/>
    <col min="5645" max="5645" width="7.625" style="85" customWidth="1"/>
    <col min="5646" max="5887" width="9" style="85"/>
    <col min="5888" max="5888" width="1.75" style="85" customWidth="1"/>
    <col min="5889" max="5889" width="3.375" style="85" customWidth="1"/>
    <col min="5890" max="5890" width="5" style="85" customWidth="1"/>
    <col min="5891" max="5891" width="9.375" style="85" customWidth="1"/>
    <col min="5892" max="5892" width="9.625" style="85" customWidth="1"/>
    <col min="5893" max="5893" width="7.75" style="85" customWidth="1"/>
    <col min="5894" max="5894" width="6.125" style="85" customWidth="1"/>
    <col min="5895" max="5895" width="7.625" style="85" customWidth="1"/>
    <col min="5896" max="5896" width="0.625" style="85" customWidth="1"/>
    <col min="5897" max="5897" width="18.125" style="85" customWidth="1"/>
    <col min="5898" max="5898" width="9.625" style="85" customWidth="1"/>
    <col min="5899" max="5899" width="7.75" style="85" customWidth="1"/>
    <col min="5900" max="5900" width="6.125" style="85" customWidth="1"/>
    <col min="5901" max="5901" width="7.625" style="85" customWidth="1"/>
    <col min="5902" max="6143" width="9" style="85"/>
    <col min="6144" max="6144" width="1.75" style="85" customWidth="1"/>
    <col min="6145" max="6145" width="3.375" style="85" customWidth="1"/>
    <col min="6146" max="6146" width="5" style="85" customWidth="1"/>
    <col min="6147" max="6147" width="9.375" style="85" customWidth="1"/>
    <col min="6148" max="6148" width="9.625" style="85" customWidth="1"/>
    <col min="6149" max="6149" width="7.75" style="85" customWidth="1"/>
    <col min="6150" max="6150" width="6.125" style="85" customWidth="1"/>
    <col min="6151" max="6151" width="7.625" style="85" customWidth="1"/>
    <col min="6152" max="6152" width="0.625" style="85" customWidth="1"/>
    <col min="6153" max="6153" width="18.125" style="85" customWidth="1"/>
    <col min="6154" max="6154" width="9.625" style="85" customWidth="1"/>
    <col min="6155" max="6155" width="7.75" style="85" customWidth="1"/>
    <col min="6156" max="6156" width="6.125" style="85" customWidth="1"/>
    <col min="6157" max="6157" width="7.625" style="85" customWidth="1"/>
    <col min="6158" max="6399" width="9" style="85"/>
    <col min="6400" max="6400" width="1.75" style="85" customWidth="1"/>
    <col min="6401" max="6401" width="3.375" style="85" customWidth="1"/>
    <col min="6402" max="6402" width="5" style="85" customWidth="1"/>
    <col min="6403" max="6403" width="9.375" style="85" customWidth="1"/>
    <col min="6404" max="6404" width="9.625" style="85" customWidth="1"/>
    <col min="6405" max="6405" width="7.75" style="85" customWidth="1"/>
    <col min="6406" max="6406" width="6.125" style="85" customWidth="1"/>
    <col min="6407" max="6407" width="7.625" style="85" customWidth="1"/>
    <col min="6408" max="6408" width="0.625" style="85" customWidth="1"/>
    <col min="6409" max="6409" width="18.125" style="85" customWidth="1"/>
    <col min="6410" max="6410" width="9.625" style="85" customWidth="1"/>
    <col min="6411" max="6411" width="7.75" style="85" customWidth="1"/>
    <col min="6412" max="6412" width="6.125" style="85" customWidth="1"/>
    <col min="6413" max="6413" width="7.625" style="85" customWidth="1"/>
    <col min="6414" max="6655" width="9" style="85"/>
    <col min="6656" max="6656" width="1.75" style="85" customWidth="1"/>
    <col min="6657" max="6657" width="3.375" style="85" customWidth="1"/>
    <col min="6658" max="6658" width="5" style="85" customWidth="1"/>
    <col min="6659" max="6659" width="9.375" style="85" customWidth="1"/>
    <col min="6660" max="6660" width="9.625" style="85" customWidth="1"/>
    <col min="6661" max="6661" width="7.75" style="85" customWidth="1"/>
    <col min="6662" max="6662" width="6.125" style="85" customWidth="1"/>
    <col min="6663" max="6663" width="7.625" style="85" customWidth="1"/>
    <col min="6664" max="6664" width="0.625" style="85" customWidth="1"/>
    <col min="6665" max="6665" width="18.125" style="85" customWidth="1"/>
    <col min="6666" max="6666" width="9.625" style="85" customWidth="1"/>
    <col min="6667" max="6667" width="7.75" style="85" customWidth="1"/>
    <col min="6668" max="6668" width="6.125" style="85" customWidth="1"/>
    <col min="6669" max="6669" width="7.625" style="85" customWidth="1"/>
    <col min="6670" max="6911" width="9" style="85"/>
    <col min="6912" max="6912" width="1.75" style="85" customWidth="1"/>
    <col min="6913" max="6913" width="3.375" style="85" customWidth="1"/>
    <col min="6914" max="6914" width="5" style="85" customWidth="1"/>
    <col min="6915" max="6915" width="9.375" style="85" customWidth="1"/>
    <col min="6916" max="6916" width="9.625" style="85" customWidth="1"/>
    <col min="6917" max="6917" width="7.75" style="85" customWidth="1"/>
    <col min="6918" max="6918" width="6.125" style="85" customWidth="1"/>
    <col min="6919" max="6919" width="7.625" style="85" customWidth="1"/>
    <col min="6920" max="6920" width="0.625" style="85" customWidth="1"/>
    <col min="6921" max="6921" width="18.125" style="85" customWidth="1"/>
    <col min="6922" max="6922" width="9.625" style="85" customWidth="1"/>
    <col min="6923" max="6923" width="7.75" style="85" customWidth="1"/>
    <col min="6924" max="6924" width="6.125" style="85" customWidth="1"/>
    <col min="6925" max="6925" width="7.625" style="85" customWidth="1"/>
    <col min="6926" max="7167" width="9" style="85"/>
    <col min="7168" max="7168" width="1.75" style="85" customWidth="1"/>
    <col min="7169" max="7169" width="3.375" style="85" customWidth="1"/>
    <col min="7170" max="7170" width="5" style="85" customWidth="1"/>
    <col min="7171" max="7171" width="9.375" style="85" customWidth="1"/>
    <col min="7172" max="7172" width="9.625" style="85" customWidth="1"/>
    <col min="7173" max="7173" width="7.75" style="85" customWidth="1"/>
    <col min="7174" max="7174" width="6.125" style="85" customWidth="1"/>
    <col min="7175" max="7175" width="7.625" style="85" customWidth="1"/>
    <col min="7176" max="7176" width="0.625" style="85" customWidth="1"/>
    <col min="7177" max="7177" width="18.125" style="85" customWidth="1"/>
    <col min="7178" max="7178" width="9.625" style="85" customWidth="1"/>
    <col min="7179" max="7179" width="7.75" style="85" customWidth="1"/>
    <col min="7180" max="7180" width="6.125" style="85" customWidth="1"/>
    <col min="7181" max="7181" width="7.625" style="85" customWidth="1"/>
    <col min="7182" max="7423" width="9" style="85"/>
    <col min="7424" max="7424" width="1.75" style="85" customWidth="1"/>
    <col min="7425" max="7425" width="3.375" style="85" customWidth="1"/>
    <col min="7426" max="7426" width="5" style="85" customWidth="1"/>
    <col min="7427" max="7427" width="9.375" style="85" customWidth="1"/>
    <col min="7428" max="7428" width="9.625" style="85" customWidth="1"/>
    <col min="7429" max="7429" width="7.75" style="85" customWidth="1"/>
    <col min="7430" max="7430" width="6.125" style="85" customWidth="1"/>
    <col min="7431" max="7431" width="7.625" style="85" customWidth="1"/>
    <col min="7432" max="7432" width="0.625" style="85" customWidth="1"/>
    <col min="7433" max="7433" width="18.125" style="85" customWidth="1"/>
    <col min="7434" max="7434" width="9.625" style="85" customWidth="1"/>
    <col min="7435" max="7435" width="7.75" style="85" customWidth="1"/>
    <col min="7436" max="7436" width="6.125" style="85" customWidth="1"/>
    <col min="7437" max="7437" width="7.625" style="85" customWidth="1"/>
    <col min="7438" max="7679" width="9" style="85"/>
    <col min="7680" max="7680" width="1.75" style="85" customWidth="1"/>
    <col min="7681" max="7681" width="3.375" style="85" customWidth="1"/>
    <col min="7682" max="7682" width="5" style="85" customWidth="1"/>
    <col min="7683" max="7683" width="9.375" style="85" customWidth="1"/>
    <col min="7684" max="7684" width="9.625" style="85" customWidth="1"/>
    <col min="7685" max="7685" width="7.75" style="85" customWidth="1"/>
    <col min="7686" max="7686" width="6.125" style="85" customWidth="1"/>
    <col min="7687" max="7687" width="7.625" style="85" customWidth="1"/>
    <col min="7688" max="7688" width="0.625" style="85" customWidth="1"/>
    <col min="7689" max="7689" width="18.125" style="85" customWidth="1"/>
    <col min="7690" max="7690" width="9.625" style="85" customWidth="1"/>
    <col min="7691" max="7691" width="7.75" style="85" customWidth="1"/>
    <col min="7692" max="7692" width="6.125" style="85" customWidth="1"/>
    <col min="7693" max="7693" width="7.625" style="85" customWidth="1"/>
    <col min="7694" max="7935" width="9" style="85"/>
    <col min="7936" max="7936" width="1.75" style="85" customWidth="1"/>
    <col min="7937" max="7937" width="3.375" style="85" customWidth="1"/>
    <col min="7938" max="7938" width="5" style="85" customWidth="1"/>
    <col min="7939" max="7939" width="9.375" style="85" customWidth="1"/>
    <col min="7940" max="7940" width="9.625" style="85" customWidth="1"/>
    <col min="7941" max="7941" width="7.75" style="85" customWidth="1"/>
    <col min="7942" max="7942" width="6.125" style="85" customWidth="1"/>
    <col min="7943" max="7943" width="7.625" style="85" customWidth="1"/>
    <col min="7944" max="7944" width="0.625" style="85" customWidth="1"/>
    <col min="7945" max="7945" width="18.125" style="85" customWidth="1"/>
    <col min="7946" max="7946" width="9.625" style="85" customWidth="1"/>
    <col min="7947" max="7947" width="7.75" style="85" customWidth="1"/>
    <col min="7948" max="7948" width="6.125" style="85" customWidth="1"/>
    <col min="7949" max="7949" width="7.625" style="85" customWidth="1"/>
    <col min="7950" max="8191" width="9" style="85"/>
    <col min="8192" max="8192" width="1.75" style="85" customWidth="1"/>
    <col min="8193" max="8193" width="3.375" style="85" customWidth="1"/>
    <col min="8194" max="8194" width="5" style="85" customWidth="1"/>
    <col min="8195" max="8195" width="9.375" style="85" customWidth="1"/>
    <col min="8196" max="8196" width="9.625" style="85" customWidth="1"/>
    <col min="8197" max="8197" width="7.75" style="85" customWidth="1"/>
    <col min="8198" max="8198" width="6.125" style="85" customWidth="1"/>
    <col min="8199" max="8199" width="7.625" style="85" customWidth="1"/>
    <col min="8200" max="8200" width="0.625" style="85" customWidth="1"/>
    <col min="8201" max="8201" width="18.125" style="85" customWidth="1"/>
    <col min="8202" max="8202" width="9.625" style="85" customWidth="1"/>
    <col min="8203" max="8203" width="7.75" style="85" customWidth="1"/>
    <col min="8204" max="8204" width="6.125" style="85" customWidth="1"/>
    <col min="8205" max="8205" width="7.625" style="85" customWidth="1"/>
    <col min="8206" max="8447" width="9" style="85"/>
    <col min="8448" max="8448" width="1.75" style="85" customWidth="1"/>
    <col min="8449" max="8449" width="3.375" style="85" customWidth="1"/>
    <col min="8450" max="8450" width="5" style="85" customWidth="1"/>
    <col min="8451" max="8451" width="9.375" style="85" customWidth="1"/>
    <col min="8452" max="8452" width="9.625" style="85" customWidth="1"/>
    <col min="8453" max="8453" width="7.75" style="85" customWidth="1"/>
    <col min="8454" max="8454" width="6.125" style="85" customWidth="1"/>
    <col min="8455" max="8455" width="7.625" style="85" customWidth="1"/>
    <col min="8456" max="8456" width="0.625" style="85" customWidth="1"/>
    <col min="8457" max="8457" width="18.125" style="85" customWidth="1"/>
    <col min="8458" max="8458" width="9.625" style="85" customWidth="1"/>
    <col min="8459" max="8459" width="7.75" style="85" customWidth="1"/>
    <col min="8460" max="8460" width="6.125" style="85" customWidth="1"/>
    <col min="8461" max="8461" width="7.625" style="85" customWidth="1"/>
    <col min="8462" max="8703" width="9" style="85"/>
    <col min="8704" max="8704" width="1.75" style="85" customWidth="1"/>
    <col min="8705" max="8705" width="3.375" style="85" customWidth="1"/>
    <col min="8706" max="8706" width="5" style="85" customWidth="1"/>
    <col min="8707" max="8707" width="9.375" style="85" customWidth="1"/>
    <col min="8708" max="8708" width="9.625" style="85" customWidth="1"/>
    <col min="8709" max="8709" width="7.75" style="85" customWidth="1"/>
    <col min="8710" max="8710" width="6.125" style="85" customWidth="1"/>
    <col min="8711" max="8711" width="7.625" style="85" customWidth="1"/>
    <col min="8712" max="8712" width="0.625" style="85" customWidth="1"/>
    <col min="8713" max="8713" width="18.125" style="85" customWidth="1"/>
    <col min="8714" max="8714" width="9.625" style="85" customWidth="1"/>
    <col min="8715" max="8715" width="7.75" style="85" customWidth="1"/>
    <col min="8716" max="8716" width="6.125" style="85" customWidth="1"/>
    <col min="8717" max="8717" width="7.625" style="85" customWidth="1"/>
    <col min="8718" max="8959" width="9" style="85"/>
    <col min="8960" max="8960" width="1.75" style="85" customWidth="1"/>
    <col min="8961" max="8961" width="3.375" style="85" customWidth="1"/>
    <col min="8962" max="8962" width="5" style="85" customWidth="1"/>
    <col min="8963" max="8963" width="9.375" style="85" customWidth="1"/>
    <col min="8964" max="8964" width="9.625" style="85" customWidth="1"/>
    <col min="8965" max="8965" width="7.75" style="85" customWidth="1"/>
    <col min="8966" max="8966" width="6.125" style="85" customWidth="1"/>
    <col min="8967" max="8967" width="7.625" style="85" customWidth="1"/>
    <col min="8968" max="8968" width="0.625" style="85" customWidth="1"/>
    <col min="8969" max="8969" width="18.125" style="85" customWidth="1"/>
    <col min="8970" max="8970" width="9.625" style="85" customWidth="1"/>
    <col min="8971" max="8971" width="7.75" style="85" customWidth="1"/>
    <col min="8972" max="8972" width="6.125" style="85" customWidth="1"/>
    <col min="8973" max="8973" width="7.625" style="85" customWidth="1"/>
    <col min="8974" max="9215" width="9" style="85"/>
    <col min="9216" max="9216" width="1.75" style="85" customWidth="1"/>
    <col min="9217" max="9217" width="3.375" style="85" customWidth="1"/>
    <col min="9218" max="9218" width="5" style="85" customWidth="1"/>
    <col min="9219" max="9219" width="9.375" style="85" customWidth="1"/>
    <col min="9220" max="9220" width="9.625" style="85" customWidth="1"/>
    <col min="9221" max="9221" width="7.75" style="85" customWidth="1"/>
    <col min="9222" max="9222" width="6.125" style="85" customWidth="1"/>
    <col min="9223" max="9223" width="7.625" style="85" customWidth="1"/>
    <col min="9224" max="9224" width="0.625" style="85" customWidth="1"/>
    <col min="9225" max="9225" width="18.125" style="85" customWidth="1"/>
    <col min="9226" max="9226" width="9.625" style="85" customWidth="1"/>
    <col min="9227" max="9227" width="7.75" style="85" customWidth="1"/>
    <col min="9228" max="9228" width="6.125" style="85" customWidth="1"/>
    <col min="9229" max="9229" width="7.625" style="85" customWidth="1"/>
    <col min="9230" max="9471" width="9" style="85"/>
    <col min="9472" max="9472" width="1.75" style="85" customWidth="1"/>
    <col min="9473" max="9473" width="3.375" style="85" customWidth="1"/>
    <col min="9474" max="9474" width="5" style="85" customWidth="1"/>
    <col min="9475" max="9475" width="9.375" style="85" customWidth="1"/>
    <col min="9476" max="9476" width="9.625" style="85" customWidth="1"/>
    <col min="9477" max="9477" width="7.75" style="85" customWidth="1"/>
    <col min="9478" max="9478" width="6.125" style="85" customWidth="1"/>
    <col min="9479" max="9479" width="7.625" style="85" customWidth="1"/>
    <col min="9480" max="9480" width="0.625" style="85" customWidth="1"/>
    <col min="9481" max="9481" width="18.125" style="85" customWidth="1"/>
    <col min="9482" max="9482" width="9.625" style="85" customWidth="1"/>
    <col min="9483" max="9483" width="7.75" style="85" customWidth="1"/>
    <col min="9484" max="9484" width="6.125" style="85" customWidth="1"/>
    <col min="9485" max="9485" width="7.625" style="85" customWidth="1"/>
    <col min="9486" max="9727" width="9" style="85"/>
    <col min="9728" max="9728" width="1.75" style="85" customWidth="1"/>
    <col min="9729" max="9729" width="3.375" style="85" customWidth="1"/>
    <col min="9730" max="9730" width="5" style="85" customWidth="1"/>
    <col min="9731" max="9731" width="9.375" style="85" customWidth="1"/>
    <col min="9732" max="9732" width="9.625" style="85" customWidth="1"/>
    <col min="9733" max="9733" width="7.75" style="85" customWidth="1"/>
    <col min="9734" max="9734" width="6.125" style="85" customWidth="1"/>
    <col min="9735" max="9735" width="7.625" style="85" customWidth="1"/>
    <col min="9736" max="9736" width="0.625" style="85" customWidth="1"/>
    <col min="9737" max="9737" width="18.125" style="85" customWidth="1"/>
    <col min="9738" max="9738" width="9.625" style="85" customWidth="1"/>
    <col min="9739" max="9739" width="7.75" style="85" customWidth="1"/>
    <col min="9740" max="9740" width="6.125" style="85" customWidth="1"/>
    <col min="9741" max="9741" width="7.625" style="85" customWidth="1"/>
    <col min="9742" max="9983" width="9" style="85"/>
    <col min="9984" max="9984" width="1.75" style="85" customWidth="1"/>
    <col min="9985" max="9985" width="3.375" style="85" customWidth="1"/>
    <col min="9986" max="9986" width="5" style="85" customWidth="1"/>
    <col min="9987" max="9987" width="9.375" style="85" customWidth="1"/>
    <col min="9988" max="9988" width="9.625" style="85" customWidth="1"/>
    <col min="9989" max="9989" width="7.75" style="85" customWidth="1"/>
    <col min="9990" max="9990" width="6.125" style="85" customWidth="1"/>
    <col min="9991" max="9991" width="7.625" style="85" customWidth="1"/>
    <col min="9992" max="9992" width="0.625" style="85" customWidth="1"/>
    <col min="9993" max="9993" width="18.125" style="85" customWidth="1"/>
    <col min="9994" max="9994" width="9.625" style="85" customWidth="1"/>
    <col min="9995" max="9995" width="7.75" style="85" customWidth="1"/>
    <col min="9996" max="9996" width="6.125" style="85" customWidth="1"/>
    <col min="9997" max="9997" width="7.625" style="85" customWidth="1"/>
    <col min="9998" max="10239" width="9" style="85"/>
    <col min="10240" max="10240" width="1.75" style="85" customWidth="1"/>
    <col min="10241" max="10241" width="3.375" style="85" customWidth="1"/>
    <col min="10242" max="10242" width="5" style="85" customWidth="1"/>
    <col min="10243" max="10243" width="9.375" style="85" customWidth="1"/>
    <col min="10244" max="10244" width="9.625" style="85" customWidth="1"/>
    <col min="10245" max="10245" width="7.75" style="85" customWidth="1"/>
    <col min="10246" max="10246" width="6.125" style="85" customWidth="1"/>
    <col min="10247" max="10247" width="7.625" style="85" customWidth="1"/>
    <col min="10248" max="10248" width="0.625" style="85" customWidth="1"/>
    <col min="10249" max="10249" width="18.125" style="85" customWidth="1"/>
    <col min="10250" max="10250" width="9.625" style="85" customWidth="1"/>
    <col min="10251" max="10251" width="7.75" style="85" customWidth="1"/>
    <col min="10252" max="10252" width="6.125" style="85" customWidth="1"/>
    <col min="10253" max="10253" width="7.625" style="85" customWidth="1"/>
    <col min="10254" max="10495" width="9" style="85"/>
    <col min="10496" max="10496" width="1.75" style="85" customWidth="1"/>
    <col min="10497" max="10497" width="3.375" style="85" customWidth="1"/>
    <col min="10498" max="10498" width="5" style="85" customWidth="1"/>
    <col min="10499" max="10499" width="9.375" style="85" customWidth="1"/>
    <col min="10500" max="10500" width="9.625" style="85" customWidth="1"/>
    <col min="10501" max="10501" width="7.75" style="85" customWidth="1"/>
    <col min="10502" max="10502" width="6.125" style="85" customWidth="1"/>
    <col min="10503" max="10503" width="7.625" style="85" customWidth="1"/>
    <col min="10504" max="10504" width="0.625" style="85" customWidth="1"/>
    <col min="10505" max="10505" width="18.125" style="85" customWidth="1"/>
    <col min="10506" max="10506" width="9.625" style="85" customWidth="1"/>
    <col min="10507" max="10507" width="7.75" style="85" customWidth="1"/>
    <col min="10508" max="10508" width="6.125" style="85" customWidth="1"/>
    <col min="10509" max="10509" width="7.625" style="85" customWidth="1"/>
    <col min="10510" max="10751" width="9" style="85"/>
    <col min="10752" max="10752" width="1.75" style="85" customWidth="1"/>
    <col min="10753" max="10753" width="3.375" style="85" customWidth="1"/>
    <col min="10754" max="10754" width="5" style="85" customWidth="1"/>
    <col min="10755" max="10755" width="9.375" style="85" customWidth="1"/>
    <col min="10756" max="10756" width="9.625" style="85" customWidth="1"/>
    <col min="10757" max="10757" width="7.75" style="85" customWidth="1"/>
    <col min="10758" max="10758" width="6.125" style="85" customWidth="1"/>
    <col min="10759" max="10759" width="7.625" style="85" customWidth="1"/>
    <col min="10760" max="10760" width="0.625" style="85" customWidth="1"/>
    <col min="10761" max="10761" width="18.125" style="85" customWidth="1"/>
    <col min="10762" max="10762" width="9.625" style="85" customWidth="1"/>
    <col min="10763" max="10763" width="7.75" style="85" customWidth="1"/>
    <col min="10764" max="10764" width="6.125" style="85" customWidth="1"/>
    <col min="10765" max="10765" width="7.625" style="85" customWidth="1"/>
    <col min="10766" max="11007" width="9" style="85"/>
    <col min="11008" max="11008" width="1.75" style="85" customWidth="1"/>
    <col min="11009" max="11009" width="3.375" style="85" customWidth="1"/>
    <col min="11010" max="11010" width="5" style="85" customWidth="1"/>
    <col min="11011" max="11011" width="9.375" style="85" customWidth="1"/>
    <col min="11012" max="11012" width="9.625" style="85" customWidth="1"/>
    <col min="11013" max="11013" width="7.75" style="85" customWidth="1"/>
    <col min="11014" max="11014" width="6.125" style="85" customWidth="1"/>
    <col min="11015" max="11015" width="7.625" style="85" customWidth="1"/>
    <col min="11016" max="11016" width="0.625" style="85" customWidth="1"/>
    <col min="11017" max="11017" width="18.125" style="85" customWidth="1"/>
    <col min="11018" max="11018" width="9.625" style="85" customWidth="1"/>
    <col min="11019" max="11019" width="7.75" style="85" customWidth="1"/>
    <col min="11020" max="11020" width="6.125" style="85" customWidth="1"/>
    <col min="11021" max="11021" width="7.625" style="85" customWidth="1"/>
    <col min="11022" max="11263" width="9" style="85"/>
    <col min="11264" max="11264" width="1.75" style="85" customWidth="1"/>
    <col min="11265" max="11265" width="3.375" style="85" customWidth="1"/>
    <col min="11266" max="11266" width="5" style="85" customWidth="1"/>
    <col min="11267" max="11267" width="9.375" style="85" customWidth="1"/>
    <col min="11268" max="11268" width="9.625" style="85" customWidth="1"/>
    <col min="11269" max="11269" width="7.75" style="85" customWidth="1"/>
    <col min="11270" max="11270" width="6.125" style="85" customWidth="1"/>
    <col min="11271" max="11271" width="7.625" style="85" customWidth="1"/>
    <col min="11272" max="11272" width="0.625" style="85" customWidth="1"/>
    <col min="11273" max="11273" width="18.125" style="85" customWidth="1"/>
    <col min="11274" max="11274" width="9.625" style="85" customWidth="1"/>
    <col min="11275" max="11275" width="7.75" style="85" customWidth="1"/>
    <col min="11276" max="11276" width="6.125" style="85" customWidth="1"/>
    <col min="11277" max="11277" width="7.625" style="85" customWidth="1"/>
    <col min="11278" max="11519" width="9" style="85"/>
    <col min="11520" max="11520" width="1.75" style="85" customWidth="1"/>
    <col min="11521" max="11521" width="3.375" style="85" customWidth="1"/>
    <col min="11522" max="11522" width="5" style="85" customWidth="1"/>
    <col min="11523" max="11523" width="9.375" style="85" customWidth="1"/>
    <col min="11524" max="11524" width="9.625" style="85" customWidth="1"/>
    <col min="11525" max="11525" width="7.75" style="85" customWidth="1"/>
    <col min="11526" max="11526" width="6.125" style="85" customWidth="1"/>
    <col min="11527" max="11527" width="7.625" style="85" customWidth="1"/>
    <col min="11528" max="11528" width="0.625" style="85" customWidth="1"/>
    <col min="11529" max="11529" width="18.125" style="85" customWidth="1"/>
    <col min="11530" max="11530" width="9.625" style="85" customWidth="1"/>
    <col min="11531" max="11531" width="7.75" style="85" customWidth="1"/>
    <col min="11532" max="11532" width="6.125" style="85" customWidth="1"/>
    <col min="11533" max="11533" width="7.625" style="85" customWidth="1"/>
    <col min="11534" max="11775" width="9" style="85"/>
    <col min="11776" max="11776" width="1.75" style="85" customWidth="1"/>
    <col min="11777" max="11777" width="3.375" style="85" customWidth="1"/>
    <col min="11778" max="11778" width="5" style="85" customWidth="1"/>
    <col min="11779" max="11779" width="9.375" style="85" customWidth="1"/>
    <col min="11780" max="11780" width="9.625" style="85" customWidth="1"/>
    <col min="11781" max="11781" width="7.75" style="85" customWidth="1"/>
    <col min="11782" max="11782" width="6.125" style="85" customWidth="1"/>
    <col min="11783" max="11783" width="7.625" style="85" customWidth="1"/>
    <col min="11784" max="11784" width="0.625" style="85" customWidth="1"/>
    <col min="11785" max="11785" width="18.125" style="85" customWidth="1"/>
    <col min="11786" max="11786" width="9.625" style="85" customWidth="1"/>
    <col min="11787" max="11787" width="7.75" style="85" customWidth="1"/>
    <col min="11788" max="11788" width="6.125" style="85" customWidth="1"/>
    <col min="11789" max="11789" width="7.625" style="85" customWidth="1"/>
    <col min="11790" max="12031" width="9" style="85"/>
    <col min="12032" max="12032" width="1.75" style="85" customWidth="1"/>
    <col min="12033" max="12033" width="3.375" style="85" customWidth="1"/>
    <col min="12034" max="12034" width="5" style="85" customWidth="1"/>
    <col min="12035" max="12035" width="9.375" style="85" customWidth="1"/>
    <col min="12036" max="12036" width="9.625" style="85" customWidth="1"/>
    <col min="12037" max="12037" width="7.75" style="85" customWidth="1"/>
    <col min="12038" max="12038" width="6.125" style="85" customWidth="1"/>
    <col min="12039" max="12039" width="7.625" style="85" customWidth="1"/>
    <col min="12040" max="12040" width="0.625" style="85" customWidth="1"/>
    <col min="12041" max="12041" width="18.125" style="85" customWidth="1"/>
    <col min="12042" max="12042" width="9.625" style="85" customWidth="1"/>
    <col min="12043" max="12043" width="7.75" style="85" customWidth="1"/>
    <col min="12044" max="12044" width="6.125" style="85" customWidth="1"/>
    <col min="12045" max="12045" width="7.625" style="85" customWidth="1"/>
    <col min="12046" max="12287" width="9" style="85"/>
    <col min="12288" max="12288" width="1.75" style="85" customWidth="1"/>
    <col min="12289" max="12289" width="3.375" style="85" customWidth="1"/>
    <col min="12290" max="12290" width="5" style="85" customWidth="1"/>
    <col min="12291" max="12291" width="9.375" style="85" customWidth="1"/>
    <col min="12292" max="12292" width="9.625" style="85" customWidth="1"/>
    <col min="12293" max="12293" width="7.75" style="85" customWidth="1"/>
    <col min="12294" max="12294" width="6.125" style="85" customWidth="1"/>
    <col min="12295" max="12295" width="7.625" style="85" customWidth="1"/>
    <col min="12296" max="12296" width="0.625" style="85" customWidth="1"/>
    <col min="12297" max="12297" width="18.125" style="85" customWidth="1"/>
    <col min="12298" max="12298" width="9.625" style="85" customWidth="1"/>
    <col min="12299" max="12299" width="7.75" style="85" customWidth="1"/>
    <col min="12300" max="12300" width="6.125" style="85" customWidth="1"/>
    <col min="12301" max="12301" width="7.625" style="85" customWidth="1"/>
    <col min="12302" max="12543" width="9" style="85"/>
    <col min="12544" max="12544" width="1.75" style="85" customWidth="1"/>
    <col min="12545" max="12545" width="3.375" style="85" customWidth="1"/>
    <col min="12546" max="12546" width="5" style="85" customWidth="1"/>
    <col min="12547" max="12547" width="9.375" style="85" customWidth="1"/>
    <col min="12548" max="12548" width="9.625" style="85" customWidth="1"/>
    <col min="12549" max="12549" width="7.75" style="85" customWidth="1"/>
    <col min="12550" max="12550" width="6.125" style="85" customWidth="1"/>
    <col min="12551" max="12551" width="7.625" style="85" customWidth="1"/>
    <col min="12552" max="12552" width="0.625" style="85" customWidth="1"/>
    <col min="12553" max="12553" width="18.125" style="85" customWidth="1"/>
    <col min="12554" max="12554" width="9.625" style="85" customWidth="1"/>
    <col min="12555" max="12555" width="7.75" style="85" customWidth="1"/>
    <col min="12556" max="12556" width="6.125" style="85" customWidth="1"/>
    <col min="12557" max="12557" width="7.625" style="85" customWidth="1"/>
    <col min="12558" max="12799" width="9" style="85"/>
    <col min="12800" max="12800" width="1.75" style="85" customWidth="1"/>
    <col min="12801" max="12801" width="3.375" style="85" customWidth="1"/>
    <col min="12802" max="12802" width="5" style="85" customWidth="1"/>
    <col min="12803" max="12803" width="9.375" style="85" customWidth="1"/>
    <col min="12804" max="12804" width="9.625" style="85" customWidth="1"/>
    <col min="12805" max="12805" width="7.75" style="85" customWidth="1"/>
    <col min="12806" max="12806" width="6.125" style="85" customWidth="1"/>
    <col min="12807" max="12807" width="7.625" style="85" customWidth="1"/>
    <col min="12808" max="12808" width="0.625" style="85" customWidth="1"/>
    <col min="12809" max="12809" width="18.125" style="85" customWidth="1"/>
    <col min="12810" max="12810" width="9.625" style="85" customWidth="1"/>
    <col min="12811" max="12811" width="7.75" style="85" customWidth="1"/>
    <col min="12812" max="12812" width="6.125" style="85" customWidth="1"/>
    <col min="12813" max="12813" width="7.625" style="85" customWidth="1"/>
    <col min="12814" max="13055" width="9" style="85"/>
    <col min="13056" max="13056" width="1.75" style="85" customWidth="1"/>
    <col min="13057" max="13057" width="3.375" style="85" customWidth="1"/>
    <col min="13058" max="13058" width="5" style="85" customWidth="1"/>
    <col min="13059" max="13059" width="9.375" style="85" customWidth="1"/>
    <col min="13060" max="13060" width="9.625" style="85" customWidth="1"/>
    <col min="13061" max="13061" width="7.75" style="85" customWidth="1"/>
    <col min="13062" max="13062" width="6.125" style="85" customWidth="1"/>
    <col min="13063" max="13063" width="7.625" style="85" customWidth="1"/>
    <col min="13064" max="13064" width="0.625" style="85" customWidth="1"/>
    <col min="13065" max="13065" width="18.125" style="85" customWidth="1"/>
    <col min="13066" max="13066" width="9.625" style="85" customWidth="1"/>
    <col min="13067" max="13067" width="7.75" style="85" customWidth="1"/>
    <col min="13068" max="13068" width="6.125" style="85" customWidth="1"/>
    <col min="13069" max="13069" width="7.625" style="85" customWidth="1"/>
    <col min="13070" max="13311" width="9" style="85"/>
    <col min="13312" max="13312" width="1.75" style="85" customWidth="1"/>
    <col min="13313" max="13313" width="3.375" style="85" customWidth="1"/>
    <col min="13314" max="13314" width="5" style="85" customWidth="1"/>
    <col min="13315" max="13315" width="9.375" style="85" customWidth="1"/>
    <col min="13316" max="13316" width="9.625" style="85" customWidth="1"/>
    <col min="13317" max="13317" width="7.75" style="85" customWidth="1"/>
    <col min="13318" max="13318" width="6.125" style="85" customWidth="1"/>
    <col min="13319" max="13319" width="7.625" style="85" customWidth="1"/>
    <col min="13320" max="13320" width="0.625" style="85" customWidth="1"/>
    <col min="13321" max="13321" width="18.125" style="85" customWidth="1"/>
    <col min="13322" max="13322" width="9.625" style="85" customWidth="1"/>
    <col min="13323" max="13323" width="7.75" style="85" customWidth="1"/>
    <col min="13324" max="13324" width="6.125" style="85" customWidth="1"/>
    <col min="13325" max="13325" width="7.625" style="85" customWidth="1"/>
    <col min="13326" max="13567" width="9" style="85"/>
    <col min="13568" max="13568" width="1.75" style="85" customWidth="1"/>
    <col min="13569" max="13569" width="3.375" style="85" customWidth="1"/>
    <col min="13570" max="13570" width="5" style="85" customWidth="1"/>
    <col min="13571" max="13571" width="9.375" style="85" customWidth="1"/>
    <col min="13572" max="13572" width="9.625" style="85" customWidth="1"/>
    <col min="13573" max="13573" width="7.75" style="85" customWidth="1"/>
    <col min="13574" max="13574" width="6.125" style="85" customWidth="1"/>
    <col min="13575" max="13575" width="7.625" style="85" customWidth="1"/>
    <col min="13576" max="13576" width="0.625" style="85" customWidth="1"/>
    <col min="13577" max="13577" width="18.125" style="85" customWidth="1"/>
    <col min="13578" max="13578" width="9.625" style="85" customWidth="1"/>
    <col min="13579" max="13579" width="7.75" style="85" customWidth="1"/>
    <col min="13580" max="13580" width="6.125" style="85" customWidth="1"/>
    <col min="13581" max="13581" width="7.625" style="85" customWidth="1"/>
    <col min="13582" max="13823" width="9" style="85"/>
    <col min="13824" max="13824" width="1.75" style="85" customWidth="1"/>
    <col min="13825" max="13825" width="3.375" style="85" customWidth="1"/>
    <col min="13826" max="13826" width="5" style="85" customWidth="1"/>
    <col min="13827" max="13827" width="9.375" style="85" customWidth="1"/>
    <col min="13828" max="13828" width="9.625" style="85" customWidth="1"/>
    <col min="13829" max="13829" width="7.75" style="85" customWidth="1"/>
    <col min="13830" max="13830" width="6.125" style="85" customWidth="1"/>
    <col min="13831" max="13831" width="7.625" style="85" customWidth="1"/>
    <col min="13832" max="13832" width="0.625" style="85" customWidth="1"/>
    <col min="13833" max="13833" width="18.125" style="85" customWidth="1"/>
    <col min="13834" max="13834" width="9.625" style="85" customWidth="1"/>
    <col min="13835" max="13835" width="7.75" style="85" customWidth="1"/>
    <col min="13836" max="13836" width="6.125" style="85" customWidth="1"/>
    <col min="13837" max="13837" width="7.625" style="85" customWidth="1"/>
    <col min="13838" max="14079" width="9" style="85"/>
    <col min="14080" max="14080" width="1.75" style="85" customWidth="1"/>
    <col min="14081" max="14081" width="3.375" style="85" customWidth="1"/>
    <col min="14082" max="14082" width="5" style="85" customWidth="1"/>
    <col min="14083" max="14083" width="9.375" style="85" customWidth="1"/>
    <col min="14084" max="14084" width="9.625" style="85" customWidth="1"/>
    <col min="14085" max="14085" width="7.75" style="85" customWidth="1"/>
    <col min="14086" max="14086" width="6.125" style="85" customWidth="1"/>
    <col min="14087" max="14087" width="7.625" style="85" customWidth="1"/>
    <col min="14088" max="14088" width="0.625" style="85" customWidth="1"/>
    <col min="14089" max="14089" width="18.125" style="85" customWidth="1"/>
    <col min="14090" max="14090" width="9.625" style="85" customWidth="1"/>
    <col min="14091" max="14091" width="7.75" style="85" customWidth="1"/>
    <col min="14092" max="14092" width="6.125" style="85" customWidth="1"/>
    <col min="14093" max="14093" width="7.625" style="85" customWidth="1"/>
    <col min="14094" max="14335" width="9" style="85"/>
    <col min="14336" max="14336" width="1.75" style="85" customWidth="1"/>
    <col min="14337" max="14337" width="3.375" style="85" customWidth="1"/>
    <col min="14338" max="14338" width="5" style="85" customWidth="1"/>
    <col min="14339" max="14339" width="9.375" style="85" customWidth="1"/>
    <col min="14340" max="14340" width="9.625" style="85" customWidth="1"/>
    <col min="14341" max="14341" width="7.75" style="85" customWidth="1"/>
    <col min="14342" max="14342" width="6.125" style="85" customWidth="1"/>
    <col min="14343" max="14343" width="7.625" style="85" customWidth="1"/>
    <col min="14344" max="14344" width="0.625" style="85" customWidth="1"/>
    <col min="14345" max="14345" width="18.125" style="85" customWidth="1"/>
    <col min="14346" max="14346" width="9.625" style="85" customWidth="1"/>
    <col min="14347" max="14347" width="7.75" style="85" customWidth="1"/>
    <col min="14348" max="14348" width="6.125" style="85" customWidth="1"/>
    <col min="14349" max="14349" width="7.625" style="85" customWidth="1"/>
    <col min="14350" max="14591" width="9" style="85"/>
    <col min="14592" max="14592" width="1.75" style="85" customWidth="1"/>
    <col min="14593" max="14593" width="3.375" style="85" customWidth="1"/>
    <col min="14594" max="14594" width="5" style="85" customWidth="1"/>
    <col min="14595" max="14595" width="9.375" style="85" customWidth="1"/>
    <col min="14596" max="14596" width="9.625" style="85" customWidth="1"/>
    <col min="14597" max="14597" width="7.75" style="85" customWidth="1"/>
    <col min="14598" max="14598" width="6.125" style="85" customWidth="1"/>
    <col min="14599" max="14599" width="7.625" style="85" customWidth="1"/>
    <col min="14600" max="14600" width="0.625" style="85" customWidth="1"/>
    <col min="14601" max="14601" width="18.125" style="85" customWidth="1"/>
    <col min="14602" max="14602" width="9.625" style="85" customWidth="1"/>
    <col min="14603" max="14603" width="7.75" style="85" customWidth="1"/>
    <col min="14604" max="14604" width="6.125" style="85" customWidth="1"/>
    <col min="14605" max="14605" width="7.625" style="85" customWidth="1"/>
    <col min="14606" max="14847" width="9" style="85"/>
    <col min="14848" max="14848" width="1.75" style="85" customWidth="1"/>
    <col min="14849" max="14849" width="3.375" style="85" customWidth="1"/>
    <col min="14850" max="14850" width="5" style="85" customWidth="1"/>
    <col min="14851" max="14851" width="9.375" style="85" customWidth="1"/>
    <col min="14852" max="14852" width="9.625" style="85" customWidth="1"/>
    <col min="14853" max="14853" width="7.75" style="85" customWidth="1"/>
    <col min="14854" max="14854" width="6.125" style="85" customWidth="1"/>
    <col min="14855" max="14855" width="7.625" style="85" customWidth="1"/>
    <col min="14856" max="14856" width="0.625" style="85" customWidth="1"/>
    <col min="14857" max="14857" width="18.125" style="85" customWidth="1"/>
    <col min="14858" max="14858" width="9.625" style="85" customWidth="1"/>
    <col min="14859" max="14859" width="7.75" style="85" customWidth="1"/>
    <col min="14860" max="14860" width="6.125" style="85" customWidth="1"/>
    <col min="14861" max="14861" width="7.625" style="85" customWidth="1"/>
    <col min="14862" max="15103" width="9" style="85"/>
    <col min="15104" max="15104" width="1.75" style="85" customWidth="1"/>
    <col min="15105" max="15105" width="3.375" style="85" customWidth="1"/>
    <col min="15106" max="15106" width="5" style="85" customWidth="1"/>
    <col min="15107" max="15107" width="9.375" style="85" customWidth="1"/>
    <col min="15108" max="15108" width="9.625" style="85" customWidth="1"/>
    <col min="15109" max="15109" width="7.75" style="85" customWidth="1"/>
    <col min="15110" max="15110" width="6.125" style="85" customWidth="1"/>
    <col min="15111" max="15111" width="7.625" style="85" customWidth="1"/>
    <col min="15112" max="15112" width="0.625" style="85" customWidth="1"/>
    <col min="15113" max="15113" width="18.125" style="85" customWidth="1"/>
    <col min="15114" max="15114" width="9.625" style="85" customWidth="1"/>
    <col min="15115" max="15115" width="7.75" style="85" customWidth="1"/>
    <col min="15116" max="15116" width="6.125" style="85" customWidth="1"/>
    <col min="15117" max="15117" width="7.625" style="85" customWidth="1"/>
    <col min="15118" max="15359" width="9" style="85"/>
    <col min="15360" max="15360" width="1.75" style="85" customWidth="1"/>
    <col min="15361" max="15361" width="3.375" style="85" customWidth="1"/>
    <col min="15362" max="15362" width="5" style="85" customWidth="1"/>
    <col min="15363" max="15363" width="9.375" style="85" customWidth="1"/>
    <col min="15364" max="15364" width="9.625" style="85" customWidth="1"/>
    <col min="15365" max="15365" width="7.75" style="85" customWidth="1"/>
    <col min="15366" max="15366" width="6.125" style="85" customWidth="1"/>
    <col min="15367" max="15367" width="7.625" style="85" customWidth="1"/>
    <col min="15368" max="15368" width="0.625" style="85" customWidth="1"/>
    <col min="15369" max="15369" width="18.125" style="85" customWidth="1"/>
    <col min="15370" max="15370" width="9.625" style="85" customWidth="1"/>
    <col min="15371" max="15371" width="7.75" style="85" customWidth="1"/>
    <col min="15372" max="15372" width="6.125" style="85" customWidth="1"/>
    <col min="15373" max="15373" width="7.625" style="85" customWidth="1"/>
    <col min="15374" max="15615" width="9" style="85"/>
    <col min="15616" max="15616" width="1.75" style="85" customWidth="1"/>
    <col min="15617" max="15617" width="3.375" style="85" customWidth="1"/>
    <col min="15618" max="15618" width="5" style="85" customWidth="1"/>
    <col min="15619" max="15619" width="9.375" style="85" customWidth="1"/>
    <col min="15620" max="15620" width="9.625" style="85" customWidth="1"/>
    <col min="15621" max="15621" width="7.75" style="85" customWidth="1"/>
    <col min="15622" max="15622" width="6.125" style="85" customWidth="1"/>
    <col min="15623" max="15623" width="7.625" style="85" customWidth="1"/>
    <col min="15624" max="15624" width="0.625" style="85" customWidth="1"/>
    <col min="15625" max="15625" width="18.125" style="85" customWidth="1"/>
    <col min="15626" max="15626" width="9.625" style="85" customWidth="1"/>
    <col min="15627" max="15627" width="7.75" style="85" customWidth="1"/>
    <col min="15628" max="15628" width="6.125" style="85" customWidth="1"/>
    <col min="15629" max="15629" width="7.625" style="85" customWidth="1"/>
    <col min="15630" max="15871" width="9" style="85"/>
    <col min="15872" max="15872" width="1.75" style="85" customWidth="1"/>
    <col min="15873" max="15873" width="3.375" style="85" customWidth="1"/>
    <col min="15874" max="15874" width="5" style="85" customWidth="1"/>
    <col min="15875" max="15875" width="9.375" style="85" customWidth="1"/>
    <col min="15876" max="15876" width="9.625" style="85" customWidth="1"/>
    <col min="15877" max="15877" width="7.75" style="85" customWidth="1"/>
    <col min="15878" max="15878" width="6.125" style="85" customWidth="1"/>
    <col min="15879" max="15879" width="7.625" style="85" customWidth="1"/>
    <col min="15880" max="15880" width="0.625" style="85" customWidth="1"/>
    <col min="15881" max="15881" width="18.125" style="85" customWidth="1"/>
    <col min="15882" max="15882" width="9.625" style="85" customWidth="1"/>
    <col min="15883" max="15883" width="7.75" style="85" customWidth="1"/>
    <col min="15884" max="15884" width="6.125" style="85" customWidth="1"/>
    <col min="15885" max="15885" width="7.625" style="85" customWidth="1"/>
    <col min="15886" max="16127" width="9" style="85"/>
    <col min="16128" max="16128" width="1.75" style="85" customWidth="1"/>
    <col min="16129" max="16129" width="3.375" style="85" customWidth="1"/>
    <col min="16130" max="16130" width="5" style="85" customWidth="1"/>
    <col min="16131" max="16131" width="9.375" style="85" customWidth="1"/>
    <col min="16132" max="16132" width="9.625" style="85" customWidth="1"/>
    <col min="16133" max="16133" width="7.75" style="85" customWidth="1"/>
    <col min="16134" max="16134" width="6.125" style="85" customWidth="1"/>
    <col min="16135" max="16135" width="7.625" style="85" customWidth="1"/>
    <col min="16136" max="16136" width="0.625" style="85" customWidth="1"/>
    <col min="16137" max="16137" width="18.125" style="85" customWidth="1"/>
    <col min="16138" max="16138" width="9.625" style="85" customWidth="1"/>
    <col min="16139" max="16139" width="7.75" style="85" customWidth="1"/>
    <col min="16140" max="16140" width="6.125" style="85" customWidth="1"/>
    <col min="16141" max="16141" width="7.625" style="85" customWidth="1"/>
    <col min="16142" max="16384" width="9" style="85"/>
  </cols>
  <sheetData>
    <row r="1" spans="1:255" ht="15" customHeight="1">
      <c r="B1" s="393" t="s">
        <v>339</v>
      </c>
      <c r="C1" s="393"/>
      <c r="D1" s="393"/>
      <c r="E1" s="393"/>
      <c r="F1" s="393"/>
      <c r="G1" s="393"/>
      <c r="H1" s="393"/>
      <c r="I1" s="393"/>
      <c r="J1" s="394" t="s">
        <v>95</v>
      </c>
      <c r="K1" s="394"/>
      <c r="L1" s="394"/>
      <c r="M1" s="394"/>
    </row>
    <row r="2" spans="1:255" ht="15" customHeight="1">
      <c r="B2" s="393"/>
      <c r="C2" s="393"/>
      <c r="D2" s="393"/>
      <c r="E2" s="393"/>
      <c r="F2" s="393"/>
      <c r="G2" s="393"/>
      <c r="H2" s="393"/>
      <c r="I2" s="393"/>
      <c r="J2" s="394"/>
      <c r="K2" s="394"/>
      <c r="L2" s="394"/>
      <c r="M2" s="394"/>
    </row>
    <row r="3" spans="1:255" ht="15" customHeight="1">
      <c r="B3" s="403"/>
      <c r="C3" s="403"/>
      <c r="D3" s="403"/>
      <c r="E3" s="403"/>
      <c r="F3" s="403"/>
      <c r="G3" s="403"/>
      <c r="H3" s="403"/>
      <c r="I3" s="403"/>
      <c r="J3" s="404" t="str">
        <f>IFERROR("TEL:"&amp;VLOOKUP($J2,センター一覧表!$B:$G,4,0)&amp;" FAX:"&amp;VLOOKUP($J2,センター一覧表!$B:$G,5,0),"")</f>
        <v/>
      </c>
      <c r="K3" s="404"/>
      <c r="L3" s="404"/>
      <c r="M3" s="404"/>
    </row>
    <row r="4" spans="1:255" ht="20.25" customHeight="1">
      <c r="B4" s="86" t="s">
        <v>97</v>
      </c>
      <c r="C4" s="459"/>
      <c r="D4" s="460"/>
      <c r="E4" s="460"/>
      <c r="F4" s="461"/>
      <c r="G4" s="462" t="s">
        <v>98</v>
      </c>
      <c r="H4" s="463"/>
      <c r="I4" s="78"/>
      <c r="J4" s="87" t="s">
        <v>99</v>
      </c>
      <c r="K4" s="405"/>
      <c r="L4" s="406"/>
      <c r="M4" s="407"/>
    </row>
    <row r="5" spans="1:255" ht="20.25" customHeight="1">
      <c r="B5" s="411" t="s">
        <v>423</v>
      </c>
      <c r="C5" s="465"/>
      <c r="D5" s="466"/>
      <c r="E5" s="466"/>
      <c r="F5" s="467"/>
      <c r="G5" s="462" t="s">
        <v>424</v>
      </c>
      <c r="H5" s="463"/>
      <c r="I5" s="79"/>
      <c r="J5" s="86" t="s">
        <v>100</v>
      </c>
      <c r="K5" s="408"/>
      <c r="L5" s="409"/>
      <c r="M5" s="410"/>
      <c r="O5" s="88"/>
    </row>
    <row r="6" spans="1:255" ht="20.25" customHeight="1">
      <c r="B6" s="464"/>
      <c r="C6" s="468"/>
      <c r="D6" s="469"/>
      <c r="E6" s="469"/>
      <c r="F6" s="470"/>
      <c r="G6" s="471" t="s">
        <v>425</v>
      </c>
      <c r="H6" s="472"/>
      <c r="I6" s="80"/>
      <c r="J6" s="411" t="s">
        <v>101</v>
      </c>
      <c r="K6" s="86" t="s">
        <v>426</v>
      </c>
      <c r="L6" s="81" t="s">
        <v>427</v>
      </c>
      <c r="M6" s="82" t="s">
        <v>428</v>
      </c>
    </row>
    <row r="7" spans="1:255" ht="20.25" customHeight="1">
      <c r="B7" s="89" t="s">
        <v>429</v>
      </c>
      <c r="C7" s="473"/>
      <c r="D7" s="474"/>
      <c r="E7" s="474"/>
      <c r="F7" s="475"/>
      <c r="G7" s="476" t="s">
        <v>430</v>
      </c>
      <c r="H7" s="477"/>
      <c r="I7" s="152" t="s">
        <v>431</v>
      </c>
      <c r="J7" s="412"/>
      <c r="K7" s="87" t="s">
        <v>102</v>
      </c>
      <c r="L7" s="478" t="s">
        <v>103</v>
      </c>
      <c r="M7" s="479"/>
    </row>
    <row r="8" spans="1:255" ht="18" customHeight="1">
      <c r="B8" s="444" t="s">
        <v>104</v>
      </c>
      <c r="C8" s="480"/>
      <c r="D8" s="481"/>
      <c r="E8" s="481"/>
      <c r="F8" s="481"/>
      <c r="G8" s="481"/>
      <c r="H8" s="481"/>
      <c r="I8" s="481"/>
      <c r="J8" s="481"/>
      <c r="K8" s="481"/>
      <c r="L8" s="481"/>
      <c r="M8" s="482"/>
    </row>
    <row r="9" spans="1:255" ht="18" customHeight="1">
      <c r="B9" s="445"/>
      <c r="C9" s="447"/>
      <c r="D9" s="448"/>
      <c r="E9" s="448"/>
      <c r="F9" s="448"/>
      <c r="G9" s="448"/>
      <c r="H9" s="448"/>
      <c r="I9" s="448"/>
      <c r="J9" s="448"/>
      <c r="K9" s="448"/>
      <c r="L9" s="448"/>
      <c r="M9" s="449"/>
    </row>
    <row r="10" spans="1:255" ht="18" customHeight="1" thickBot="1">
      <c r="B10" s="445"/>
      <c r="C10" s="450"/>
      <c r="D10" s="451"/>
      <c r="E10" s="451"/>
      <c r="F10" s="451"/>
      <c r="G10" s="451"/>
      <c r="H10" s="451"/>
      <c r="I10" s="451"/>
      <c r="J10" s="452"/>
      <c r="K10" s="452"/>
      <c r="L10" s="452"/>
      <c r="M10" s="453"/>
    </row>
    <row r="11" spans="1:255" ht="18" customHeight="1" thickBot="1">
      <c r="B11" s="446"/>
      <c r="C11" s="454"/>
      <c r="D11" s="455"/>
      <c r="E11" s="455"/>
      <c r="F11" s="455"/>
      <c r="G11" s="455"/>
      <c r="H11" s="455"/>
      <c r="I11" s="455"/>
      <c r="J11" s="456" t="str">
        <f>IF(SUM('Ｂ表 シート朝顔'!L12,'Ｂ表 シート朝顔'!L15,'Ｂ表 シート朝顔'!L32,'Ｂ表 シート朝顔'!L34,'Ｂ表 シート朝顔'!L36,'Ｂ表 シート朝顔'!L37,'Ｂ表 シート朝顔'!L38,'Ｂ表 シート朝顔'!L39,'Ｂ表 シート朝顔'!L40,'Ｂ表 シート朝顔'!L42,'Ｂ表 シート朝顔'!L44,'Ｂ表 シート朝顔'!L48,'Ｂ表 シート朝顔'!L50,'Ｂ表 シート朝顔'!L52,'Ｂ表 シート朝顔'!L54)&gt;1,"別途オプション品有・要手入力","")</f>
        <v/>
      </c>
      <c r="K11" s="457"/>
      <c r="L11" s="457"/>
      <c r="M11" s="458"/>
    </row>
    <row r="12" spans="1:255" ht="12" customHeight="1">
      <c r="B12" s="90" t="s">
        <v>282</v>
      </c>
      <c r="C12" s="90"/>
      <c r="D12" s="90"/>
      <c r="E12" s="90"/>
      <c r="F12" s="90"/>
      <c r="G12" s="90"/>
      <c r="H12" s="90"/>
      <c r="I12" s="90" t="s">
        <v>283</v>
      </c>
      <c r="J12" s="90"/>
    </row>
    <row r="13" spans="1:255" s="83" customFormat="1" ht="18" customHeight="1">
      <c r="B13" s="419" t="s">
        <v>105</v>
      </c>
      <c r="C13" s="420"/>
      <c r="D13" s="91" t="s">
        <v>106</v>
      </c>
      <c r="E13" s="92" t="s">
        <v>107</v>
      </c>
      <c r="F13" s="92" t="s">
        <v>108</v>
      </c>
      <c r="G13" s="93" t="s">
        <v>109</v>
      </c>
      <c r="H13" s="94"/>
      <c r="I13" s="419" t="s">
        <v>105</v>
      </c>
      <c r="J13" s="420"/>
      <c r="K13" s="92" t="s">
        <v>107</v>
      </c>
      <c r="L13" s="92" t="s">
        <v>108</v>
      </c>
      <c r="M13" s="92" t="s">
        <v>109</v>
      </c>
      <c r="N13" s="95"/>
      <c r="O13" s="95"/>
      <c r="P13" s="84"/>
      <c r="Q13" s="95"/>
      <c r="R13" s="95"/>
    </row>
    <row r="14" spans="1:255" ht="18" customHeight="1">
      <c r="A14" s="83">
        <v>260000</v>
      </c>
      <c r="B14" s="424" t="s">
        <v>110</v>
      </c>
      <c r="C14" s="425"/>
      <c r="D14" s="96" t="s">
        <v>111</v>
      </c>
      <c r="E14" s="97" t="str">
        <f>IF('A表 アルミ朝顔'!G8="","",'A表 アルミ朝顔'!G8)</f>
        <v/>
      </c>
      <c r="F14" s="98">
        <v>6</v>
      </c>
      <c r="G14" s="51" t="str">
        <f t="shared" ref="G14:G50" si="0">IF(E14="","",SUM(F14*E14))</f>
        <v/>
      </c>
      <c r="I14" s="413" t="s">
        <v>112</v>
      </c>
      <c r="J14" s="414"/>
      <c r="K14" s="99" t="str">
        <f>IF('Ｂ表 シート朝顔'!L8="","",'Ｂ表 シート朝顔'!L8)</f>
        <v/>
      </c>
      <c r="L14" s="100">
        <v>4.9000000000000004</v>
      </c>
      <c r="M14" s="52" t="str">
        <f>IF(K14="","",SUM(L14*K14))</f>
        <v/>
      </c>
      <c r="N14" s="84">
        <v>262001</v>
      </c>
      <c r="S14" s="101"/>
      <c r="IT14" s="102"/>
      <c r="IU14" s="102"/>
    </row>
    <row r="15" spans="1:255" ht="18" customHeight="1">
      <c r="A15" s="83">
        <v>260001</v>
      </c>
      <c r="B15" s="426" t="s">
        <v>113</v>
      </c>
      <c r="C15" s="427"/>
      <c r="D15" s="103" t="s">
        <v>114</v>
      </c>
      <c r="E15" s="104" t="str">
        <f>IF('A表 アルミ朝顔'!G9="","",'A表 アルミ朝顔'!G9)</f>
        <v/>
      </c>
      <c r="F15" s="105">
        <v>6</v>
      </c>
      <c r="G15" s="53" t="str">
        <f t="shared" si="0"/>
        <v/>
      </c>
      <c r="I15" s="415" t="s">
        <v>115</v>
      </c>
      <c r="J15" s="416"/>
      <c r="K15" s="106" t="str">
        <f>IF('Ｂ表 シート朝顔'!L9="","",'Ｂ表 シート朝顔'!L9)</f>
        <v/>
      </c>
      <c r="L15" s="107">
        <v>5.6</v>
      </c>
      <c r="M15" s="54" t="str">
        <f t="shared" ref="M15:M46" si="1">IF(K15="","",SUM(L15*K15))</f>
        <v/>
      </c>
      <c r="N15" s="84">
        <v>262002</v>
      </c>
      <c r="S15" s="101"/>
      <c r="IT15" s="102"/>
      <c r="IU15" s="102"/>
    </row>
    <row r="16" spans="1:255" ht="18" customHeight="1">
      <c r="A16" s="83">
        <v>261800</v>
      </c>
      <c r="B16" s="424" t="s">
        <v>116</v>
      </c>
      <c r="C16" s="425"/>
      <c r="D16" s="108" t="s">
        <v>117</v>
      </c>
      <c r="E16" s="97" t="str">
        <f>IF('A表 アルミ朝顔'!G10="","",'A表 アルミ朝顔'!G10)</f>
        <v/>
      </c>
      <c r="F16" s="98">
        <v>4.2</v>
      </c>
      <c r="G16" s="51" t="str">
        <f t="shared" si="0"/>
        <v/>
      </c>
      <c r="I16" s="415" t="s">
        <v>118</v>
      </c>
      <c r="J16" s="416"/>
      <c r="K16" s="106" t="str">
        <f>IF('Ｂ表 シート朝顔'!L10="","",'Ｂ表 シート朝顔'!L10)</f>
        <v/>
      </c>
      <c r="L16" s="107">
        <v>4.2</v>
      </c>
      <c r="M16" s="54" t="str">
        <f t="shared" si="1"/>
        <v/>
      </c>
      <c r="N16" s="84">
        <v>262003</v>
      </c>
      <c r="S16" s="101"/>
      <c r="IT16" s="102"/>
      <c r="IU16" s="102"/>
    </row>
    <row r="17" spans="1:255" ht="18" customHeight="1">
      <c r="A17" s="83">
        <v>261801</v>
      </c>
      <c r="B17" s="430" t="s">
        <v>119</v>
      </c>
      <c r="C17" s="431"/>
      <c r="D17" s="109" t="s">
        <v>120</v>
      </c>
      <c r="E17" s="110" t="str">
        <f>IF('A表 アルミ朝顔'!G11="","",'A表 アルミ朝顔'!G11)</f>
        <v/>
      </c>
      <c r="F17" s="111">
        <v>3.7</v>
      </c>
      <c r="G17" s="55" t="str">
        <f t="shared" si="0"/>
        <v/>
      </c>
      <c r="I17" s="417" t="s">
        <v>121</v>
      </c>
      <c r="J17" s="418"/>
      <c r="K17" s="112" t="str">
        <f>IF('Ｂ表 シート朝顔'!L13="","",'Ｂ表 シート朝顔'!L13)</f>
        <v/>
      </c>
      <c r="L17" s="113">
        <v>4.3</v>
      </c>
      <c r="M17" s="56" t="str">
        <f t="shared" si="1"/>
        <v/>
      </c>
      <c r="N17" s="84">
        <v>262004</v>
      </c>
      <c r="S17" s="101"/>
      <c r="IT17" s="102"/>
      <c r="IU17" s="102"/>
    </row>
    <row r="18" spans="1:255" ht="18" customHeight="1">
      <c r="A18" s="83">
        <v>261802</v>
      </c>
      <c r="B18" s="430" t="s">
        <v>122</v>
      </c>
      <c r="C18" s="431"/>
      <c r="D18" s="109" t="s">
        <v>123</v>
      </c>
      <c r="E18" s="110" t="str">
        <f>IF('A表 アルミ朝顔'!G12="","",'A表 アルミ朝顔'!G12)</f>
        <v/>
      </c>
      <c r="F18" s="114">
        <v>1.8</v>
      </c>
      <c r="G18" s="55" t="str">
        <f t="shared" si="0"/>
        <v/>
      </c>
      <c r="I18" s="413" t="s">
        <v>124</v>
      </c>
      <c r="J18" s="414"/>
      <c r="K18" s="115" t="str">
        <f>IF('Ｂ表 シート朝顔'!L16="","",'Ｂ表 シート朝顔'!L16)</f>
        <v/>
      </c>
      <c r="L18" s="116">
        <v>3.9</v>
      </c>
      <c r="M18" s="57" t="str">
        <f t="shared" si="1"/>
        <v/>
      </c>
      <c r="N18" s="84">
        <v>262005</v>
      </c>
      <c r="S18" s="101"/>
    </row>
    <row r="19" spans="1:255" ht="18" customHeight="1">
      <c r="A19" s="83">
        <v>261803</v>
      </c>
      <c r="B19" s="428" t="s">
        <v>125</v>
      </c>
      <c r="C19" s="429"/>
      <c r="D19" s="117" t="s">
        <v>126</v>
      </c>
      <c r="E19" s="118" t="str">
        <f>IF('A表 アルミ朝顔'!G13="","",'A表 アルミ朝顔'!G13)</f>
        <v/>
      </c>
      <c r="F19" s="119">
        <v>2.1</v>
      </c>
      <c r="G19" s="58" t="str">
        <f t="shared" si="0"/>
        <v/>
      </c>
      <c r="I19" s="415" t="s">
        <v>127</v>
      </c>
      <c r="J19" s="416"/>
      <c r="K19" s="115" t="str">
        <f>IF('Ｂ表 シート朝顔'!L17="","",'Ｂ表 シート朝顔'!L17)</f>
        <v/>
      </c>
      <c r="L19" s="107">
        <v>2.6</v>
      </c>
      <c r="M19" s="54" t="str">
        <f t="shared" si="1"/>
        <v/>
      </c>
      <c r="N19" s="84">
        <v>262006</v>
      </c>
      <c r="S19" s="101"/>
    </row>
    <row r="20" spans="1:255" ht="18" customHeight="1">
      <c r="A20" s="83">
        <v>261500</v>
      </c>
      <c r="B20" s="424" t="s">
        <v>116</v>
      </c>
      <c r="C20" s="425"/>
      <c r="D20" s="96" t="s">
        <v>128</v>
      </c>
      <c r="E20" s="97" t="str">
        <f>IF('A表 アルミ朝顔'!G14="","",'A表 アルミ朝顔'!G14)</f>
        <v/>
      </c>
      <c r="F20" s="120">
        <v>3.6</v>
      </c>
      <c r="G20" s="51" t="str">
        <f t="shared" si="0"/>
        <v/>
      </c>
      <c r="I20" s="417" t="s">
        <v>129</v>
      </c>
      <c r="J20" s="418"/>
      <c r="K20" s="121" t="str">
        <f>IF('Ｂ表 シート朝顔'!L18="","",'Ｂ表 シート朝顔'!L18)</f>
        <v/>
      </c>
      <c r="L20" s="113">
        <v>7.4</v>
      </c>
      <c r="M20" s="56" t="str">
        <f t="shared" si="1"/>
        <v/>
      </c>
      <c r="N20" s="84">
        <v>262007</v>
      </c>
      <c r="S20" s="101"/>
    </row>
    <row r="21" spans="1:255" ht="18" customHeight="1">
      <c r="A21" s="83">
        <v>261501</v>
      </c>
      <c r="B21" s="430" t="s">
        <v>119</v>
      </c>
      <c r="C21" s="431"/>
      <c r="D21" s="122" t="s">
        <v>130</v>
      </c>
      <c r="E21" s="110" t="str">
        <f>IF('A表 アルミ朝顔'!G15="","",'A表 アルミ朝顔'!G15)</f>
        <v/>
      </c>
      <c r="F21" s="114">
        <v>3</v>
      </c>
      <c r="G21" s="55" t="str">
        <f t="shared" si="0"/>
        <v/>
      </c>
      <c r="I21" s="413" t="s">
        <v>131</v>
      </c>
      <c r="J21" s="414"/>
      <c r="K21" s="115" t="str">
        <f>IF('Ｂ表 シート朝顔'!L19="","",'Ｂ表 シート朝顔'!L19)</f>
        <v/>
      </c>
      <c r="L21" s="116">
        <v>3.4</v>
      </c>
      <c r="M21" s="57" t="str">
        <f t="shared" si="1"/>
        <v/>
      </c>
      <c r="N21" s="84">
        <v>262008</v>
      </c>
      <c r="S21" s="101"/>
    </row>
    <row r="22" spans="1:255" ht="18" customHeight="1">
      <c r="A22" s="83">
        <v>261502</v>
      </c>
      <c r="B22" s="430" t="s">
        <v>122</v>
      </c>
      <c r="C22" s="431"/>
      <c r="D22" s="109" t="s">
        <v>132</v>
      </c>
      <c r="E22" s="110" t="str">
        <f>IF('A表 アルミ朝顔'!G16="","",'A表 アルミ朝顔'!G16)</f>
        <v/>
      </c>
      <c r="F22" s="114">
        <v>1.5</v>
      </c>
      <c r="G22" s="55" t="str">
        <f t="shared" si="0"/>
        <v/>
      </c>
      <c r="I22" s="415" t="s">
        <v>133</v>
      </c>
      <c r="J22" s="416"/>
      <c r="K22" s="115" t="str">
        <f>IF('Ｂ表 シート朝顔'!L20="","",'Ｂ表 シート朝顔'!L20)</f>
        <v/>
      </c>
      <c r="L22" s="107">
        <v>2.1</v>
      </c>
      <c r="M22" s="54" t="str">
        <f t="shared" si="1"/>
        <v/>
      </c>
      <c r="N22" s="84">
        <v>262009</v>
      </c>
      <c r="S22" s="101"/>
    </row>
    <row r="23" spans="1:255" ht="18" customHeight="1">
      <c r="A23" s="83">
        <v>261503</v>
      </c>
      <c r="B23" s="428" t="s">
        <v>125</v>
      </c>
      <c r="C23" s="429"/>
      <c r="D23" s="117" t="s">
        <v>134</v>
      </c>
      <c r="E23" s="118" t="str">
        <f>IF('A表 アルミ朝顔'!G17="","",'A表 アルミ朝顔'!G17)</f>
        <v/>
      </c>
      <c r="F23" s="119">
        <v>1.9</v>
      </c>
      <c r="G23" s="58" t="str">
        <f t="shared" si="0"/>
        <v/>
      </c>
      <c r="I23" s="417" t="s">
        <v>135</v>
      </c>
      <c r="J23" s="418"/>
      <c r="K23" s="121" t="str">
        <f>IF('Ｂ表 シート朝顔'!L21="","",'Ｂ表 シート朝顔'!L21)</f>
        <v/>
      </c>
      <c r="L23" s="113">
        <v>6.4</v>
      </c>
      <c r="M23" s="56" t="str">
        <f t="shared" si="1"/>
        <v/>
      </c>
      <c r="N23" s="84">
        <v>262010</v>
      </c>
      <c r="S23" s="101"/>
    </row>
    <row r="24" spans="1:255" ht="18" customHeight="1">
      <c r="A24" s="83">
        <v>261200</v>
      </c>
      <c r="B24" s="424" t="s">
        <v>116</v>
      </c>
      <c r="C24" s="425"/>
      <c r="D24" s="108" t="s">
        <v>136</v>
      </c>
      <c r="E24" s="97" t="str">
        <f>IF('A表 アルミ朝顔'!G18="","",'A表 アルミ朝顔'!G18)</f>
        <v/>
      </c>
      <c r="F24" s="120">
        <v>2.9</v>
      </c>
      <c r="G24" s="51" t="str">
        <f t="shared" si="0"/>
        <v/>
      </c>
      <c r="I24" s="413" t="s">
        <v>137</v>
      </c>
      <c r="J24" s="414"/>
      <c r="K24" s="115" t="str">
        <f>IF('Ｂ表 シート朝顔'!L22="","",'Ｂ表 シート朝顔'!L22)</f>
        <v/>
      </c>
      <c r="L24" s="116">
        <v>3</v>
      </c>
      <c r="M24" s="57" t="str">
        <f t="shared" si="1"/>
        <v/>
      </c>
      <c r="N24" s="84">
        <v>262011</v>
      </c>
      <c r="S24" s="101"/>
    </row>
    <row r="25" spans="1:255" ht="18" customHeight="1">
      <c r="A25" s="83">
        <v>261201</v>
      </c>
      <c r="B25" s="430" t="s">
        <v>119</v>
      </c>
      <c r="C25" s="431"/>
      <c r="D25" s="109" t="s">
        <v>138</v>
      </c>
      <c r="E25" s="110" t="str">
        <f>IF('A表 アルミ朝顔'!G19="","",'A表 アルミ朝顔'!G19)</f>
        <v/>
      </c>
      <c r="F25" s="111">
        <v>2.4</v>
      </c>
      <c r="G25" s="55" t="str">
        <f t="shared" si="0"/>
        <v/>
      </c>
      <c r="I25" s="415" t="s">
        <v>139</v>
      </c>
      <c r="J25" s="416"/>
      <c r="K25" s="115" t="str">
        <f>IF('Ｂ表 シート朝顔'!L23="","",'Ｂ表 シート朝顔'!L23)</f>
        <v/>
      </c>
      <c r="L25" s="107">
        <v>1.7</v>
      </c>
      <c r="M25" s="54" t="str">
        <f t="shared" si="1"/>
        <v/>
      </c>
      <c r="N25" s="84">
        <v>262012</v>
      </c>
      <c r="S25" s="101"/>
    </row>
    <row r="26" spans="1:255" ht="18" customHeight="1">
      <c r="A26" s="83">
        <v>261202</v>
      </c>
      <c r="B26" s="430" t="s">
        <v>122</v>
      </c>
      <c r="C26" s="431"/>
      <c r="D26" s="109" t="s">
        <v>140</v>
      </c>
      <c r="E26" s="110" t="str">
        <f>IF('A表 アルミ朝顔'!G20="","",'A表 アルミ朝顔'!G20)</f>
        <v/>
      </c>
      <c r="F26" s="111">
        <v>1.3</v>
      </c>
      <c r="G26" s="55" t="str">
        <f t="shared" si="0"/>
        <v/>
      </c>
      <c r="I26" s="417" t="s">
        <v>141</v>
      </c>
      <c r="J26" s="418"/>
      <c r="K26" s="121" t="str">
        <f>IF('Ｂ表 シート朝顔'!L24="","",'Ｂ表 シート朝顔'!L24)</f>
        <v/>
      </c>
      <c r="L26" s="113">
        <v>5.5</v>
      </c>
      <c r="M26" s="56" t="str">
        <f t="shared" si="1"/>
        <v/>
      </c>
      <c r="N26" s="84">
        <v>262013</v>
      </c>
      <c r="S26" s="101"/>
    </row>
    <row r="27" spans="1:255" ht="18" customHeight="1">
      <c r="A27" s="83">
        <v>261203</v>
      </c>
      <c r="B27" s="428" t="s">
        <v>125</v>
      </c>
      <c r="C27" s="429"/>
      <c r="D27" s="117" t="s">
        <v>142</v>
      </c>
      <c r="E27" s="118" t="str">
        <f>IF('A表 アルミ朝顔'!G21="","",'A表 アルミ朝顔'!G21)</f>
        <v/>
      </c>
      <c r="F27" s="123">
        <v>1.7</v>
      </c>
      <c r="G27" s="58" t="str">
        <f t="shared" si="0"/>
        <v/>
      </c>
      <c r="I27" s="413" t="s">
        <v>143</v>
      </c>
      <c r="J27" s="414"/>
      <c r="K27" s="115" t="str">
        <f>IF('Ｂ表 シート朝顔'!L25="","",'Ｂ表 シート朝顔'!L25)</f>
        <v/>
      </c>
      <c r="L27" s="116">
        <v>2.5</v>
      </c>
      <c r="M27" s="57" t="str">
        <f t="shared" si="1"/>
        <v/>
      </c>
      <c r="N27" s="84">
        <v>262014</v>
      </c>
      <c r="S27" s="101"/>
    </row>
    <row r="28" spans="1:255" ht="18" customHeight="1">
      <c r="A28" s="83">
        <v>260900</v>
      </c>
      <c r="B28" s="424" t="s">
        <v>116</v>
      </c>
      <c r="C28" s="425"/>
      <c r="D28" s="108" t="s">
        <v>144</v>
      </c>
      <c r="E28" s="97" t="str">
        <f>IF('A表 アルミ朝顔'!G22="","",'A表 アルミ朝顔'!G22)</f>
        <v/>
      </c>
      <c r="F28" s="120">
        <v>2.2000000000000002</v>
      </c>
      <c r="G28" s="51" t="str">
        <f t="shared" si="0"/>
        <v/>
      </c>
      <c r="I28" s="415" t="s">
        <v>145</v>
      </c>
      <c r="J28" s="416"/>
      <c r="K28" s="115" t="str">
        <f>IF('Ｂ表 シート朝顔'!L26="","",'Ｂ表 シート朝顔'!L26)</f>
        <v/>
      </c>
      <c r="L28" s="107">
        <v>1.2</v>
      </c>
      <c r="M28" s="54" t="str">
        <f t="shared" si="1"/>
        <v/>
      </c>
      <c r="N28" s="84">
        <v>262015</v>
      </c>
      <c r="S28" s="101"/>
    </row>
    <row r="29" spans="1:255" ht="18" customHeight="1">
      <c r="A29" s="83">
        <v>260901</v>
      </c>
      <c r="B29" s="430" t="s">
        <v>119</v>
      </c>
      <c r="C29" s="431"/>
      <c r="D29" s="109" t="s">
        <v>146</v>
      </c>
      <c r="E29" s="110" t="str">
        <f>IF('A表 アルミ朝顔'!G23="","",'A表 アルミ朝顔'!G23)</f>
        <v/>
      </c>
      <c r="F29" s="114">
        <v>1.8</v>
      </c>
      <c r="G29" s="55" t="str">
        <f t="shared" si="0"/>
        <v/>
      </c>
      <c r="I29" s="417" t="s">
        <v>147</v>
      </c>
      <c r="J29" s="418"/>
      <c r="K29" s="121" t="str">
        <f>IF('Ｂ表 シート朝顔'!L27="","",'Ｂ表 シート朝顔'!L27)</f>
        <v/>
      </c>
      <c r="L29" s="113">
        <v>4.4000000000000004</v>
      </c>
      <c r="M29" s="56" t="str">
        <f t="shared" si="1"/>
        <v/>
      </c>
      <c r="N29" s="84">
        <v>262016</v>
      </c>
      <c r="S29" s="101"/>
    </row>
    <row r="30" spans="1:255" ht="18" customHeight="1">
      <c r="A30" s="83">
        <v>260902</v>
      </c>
      <c r="B30" s="430" t="s">
        <v>122</v>
      </c>
      <c r="C30" s="431"/>
      <c r="D30" s="109" t="s">
        <v>148</v>
      </c>
      <c r="E30" s="110" t="str">
        <f>IF('A表 アルミ朝顔'!G24="","",'A表 アルミ朝顔'!G24)</f>
        <v/>
      </c>
      <c r="F30" s="111">
        <v>1</v>
      </c>
      <c r="G30" s="55" t="str">
        <f t="shared" si="0"/>
        <v/>
      </c>
      <c r="I30" s="413" t="s">
        <v>149</v>
      </c>
      <c r="J30" s="414"/>
      <c r="K30" s="115" t="str">
        <f>IF('Ｂ表 シート朝顔'!L28="","",'Ｂ表 シート朝顔'!L28)</f>
        <v/>
      </c>
      <c r="L30" s="116">
        <v>2</v>
      </c>
      <c r="M30" s="57" t="str">
        <f t="shared" si="1"/>
        <v/>
      </c>
      <c r="N30" s="84">
        <v>262017</v>
      </c>
      <c r="S30" s="101"/>
    </row>
    <row r="31" spans="1:255" ht="18" customHeight="1">
      <c r="A31" s="83">
        <v>260903</v>
      </c>
      <c r="B31" s="428" t="s">
        <v>125</v>
      </c>
      <c r="C31" s="429"/>
      <c r="D31" s="117" t="s">
        <v>150</v>
      </c>
      <c r="E31" s="118" t="str">
        <f>IF('A表 アルミ朝顔'!G25="","",'A表 アルミ朝顔'!G25)</f>
        <v/>
      </c>
      <c r="F31" s="123">
        <v>1.5</v>
      </c>
      <c r="G31" s="58" t="str">
        <f t="shared" si="0"/>
        <v/>
      </c>
      <c r="I31" s="415" t="s">
        <v>151</v>
      </c>
      <c r="J31" s="416"/>
      <c r="K31" s="115" t="str">
        <f>IF('Ｂ表 シート朝顔'!L29="","",'Ｂ表 シート朝顔'!L29)</f>
        <v/>
      </c>
      <c r="L31" s="107">
        <v>0.7</v>
      </c>
      <c r="M31" s="54" t="str">
        <f t="shared" si="1"/>
        <v/>
      </c>
      <c r="N31" s="84">
        <v>262018</v>
      </c>
      <c r="S31" s="101"/>
    </row>
    <row r="32" spans="1:255" ht="18" customHeight="1">
      <c r="A32" s="83">
        <v>260600</v>
      </c>
      <c r="B32" s="424" t="s">
        <v>116</v>
      </c>
      <c r="C32" s="425"/>
      <c r="D32" s="108" t="s">
        <v>152</v>
      </c>
      <c r="E32" s="97" t="str">
        <f>IF('A表 アルミ朝顔'!G26="","",'A表 アルミ朝顔'!G26)</f>
        <v/>
      </c>
      <c r="F32" s="98">
        <v>1.5</v>
      </c>
      <c r="G32" s="51" t="str">
        <f t="shared" si="0"/>
        <v/>
      </c>
      <c r="I32" s="417" t="s">
        <v>153</v>
      </c>
      <c r="J32" s="418"/>
      <c r="K32" s="121" t="str">
        <f>IF('Ｂ表 シート朝顔'!L30="","",'Ｂ表 シート朝顔'!L30)</f>
        <v/>
      </c>
      <c r="L32" s="113">
        <v>3.4</v>
      </c>
      <c r="M32" s="56" t="str">
        <f t="shared" si="1"/>
        <v/>
      </c>
      <c r="N32" s="84">
        <v>262019</v>
      </c>
      <c r="S32" s="101"/>
    </row>
    <row r="33" spans="1:19" ht="18" customHeight="1">
      <c r="A33" s="83">
        <v>260601</v>
      </c>
      <c r="B33" s="430" t="s">
        <v>119</v>
      </c>
      <c r="C33" s="431"/>
      <c r="D33" s="109" t="s">
        <v>154</v>
      </c>
      <c r="E33" s="110" t="str">
        <f>IF('A表 アルミ朝顔'!G27="","",'A表 アルミ朝顔'!G27)</f>
        <v/>
      </c>
      <c r="F33" s="111">
        <v>1.2</v>
      </c>
      <c r="G33" s="55" t="str">
        <f t="shared" si="0"/>
        <v/>
      </c>
      <c r="I33" s="413" t="s">
        <v>155</v>
      </c>
      <c r="J33" s="414"/>
      <c r="K33" s="115" t="str">
        <f>IF('Ｂ表 シート朝顔'!L31="","",'Ｂ表 シート朝顔'!L31)</f>
        <v/>
      </c>
      <c r="L33" s="116">
        <v>3.7</v>
      </c>
      <c r="M33" s="57" t="str">
        <f t="shared" si="1"/>
        <v/>
      </c>
      <c r="N33" s="84">
        <v>272001</v>
      </c>
      <c r="S33" s="101"/>
    </row>
    <row r="34" spans="1:19" ht="18" customHeight="1">
      <c r="A34" s="83">
        <v>260602</v>
      </c>
      <c r="B34" s="430" t="s">
        <v>122</v>
      </c>
      <c r="C34" s="431"/>
      <c r="D34" s="109" t="s">
        <v>156</v>
      </c>
      <c r="E34" s="110" t="str">
        <f>IF('A表 アルミ朝顔'!G28="","",'A表 アルミ朝顔'!G28)</f>
        <v/>
      </c>
      <c r="F34" s="111">
        <v>0.8</v>
      </c>
      <c r="G34" s="55" t="str">
        <f t="shared" si="0"/>
        <v/>
      </c>
      <c r="I34" s="415" t="s">
        <v>157</v>
      </c>
      <c r="J34" s="416"/>
      <c r="K34" s="106" t="str">
        <f>IF('Ｂ表 シート朝顔'!L33="","",'Ｂ表 シート朝顔'!L33)</f>
        <v/>
      </c>
      <c r="L34" s="107">
        <v>4.5999999999999996</v>
      </c>
      <c r="M34" s="54" t="str">
        <f t="shared" si="1"/>
        <v/>
      </c>
      <c r="N34" s="84">
        <v>272002</v>
      </c>
      <c r="S34" s="101"/>
    </row>
    <row r="35" spans="1:19" ht="18" customHeight="1">
      <c r="A35" s="83">
        <v>260603</v>
      </c>
      <c r="B35" s="428" t="s">
        <v>125</v>
      </c>
      <c r="C35" s="429"/>
      <c r="D35" s="117" t="s">
        <v>158</v>
      </c>
      <c r="E35" s="118" t="str">
        <f>IF('A表 アルミ朝顔'!G29="","",'A表 アルミ朝顔'!G29)</f>
        <v/>
      </c>
      <c r="F35" s="123">
        <v>1.4</v>
      </c>
      <c r="G35" s="58" t="str">
        <f t="shared" si="0"/>
        <v/>
      </c>
      <c r="I35" s="417" t="s">
        <v>159</v>
      </c>
      <c r="J35" s="418"/>
      <c r="K35" s="112" t="str">
        <f>IF('Ｂ表 シート朝顔'!L35="","",'Ｂ表 シート朝顔'!L35)</f>
        <v/>
      </c>
      <c r="L35" s="113">
        <v>3.3</v>
      </c>
      <c r="M35" s="56" t="str">
        <f t="shared" si="1"/>
        <v/>
      </c>
      <c r="N35" s="84">
        <v>272003</v>
      </c>
      <c r="S35" s="101"/>
    </row>
    <row r="36" spans="1:19" ht="18" customHeight="1">
      <c r="A36" s="83">
        <v>260200</v>
      </c>
      <c r="B36" s="413" t="s">
        <v>160</v>
      </c>
      <c r="C36" s="433"/>
      <c r="D36" s="124" t="s">
        <v>161</v>
      </c>
      <c r="E36" s="97" t="str">
        <f>IF('A表 アルミ朝顔'!G30="","",'A表 アルミ朝顔'!G30)</f>
        <v/>
      </c>
      <c r="F36" s="120">
        <v>2.1</v>
      </c>
      <c r="G36" s="51" t="str">
        <f t="shared" si="0"/>
        <v/>
      </c>
      <c r="I36" s="413" t="s">
        <v>162</v>
      </c>
      <c r="J36" s="414"/>
      <c r="K36" s="125" t="str">
        <f>IF('Ｂ表 シート朝顔'!L47="","",'Ｂ表 シート朝顔'!L47)</f>
        <v/>
      </c>
      <c r="L36" s="126">
        <v>2.2999999999999998</v>
      </c>
      <c r="M36" s="57" t="str">
        <f t="shared" si="1"/>
        <v/>
      </c>
      <c r="N36" s="84">
        <v>282003</v>
      </c>
      <c r="S36" s="101"/>
    </row>
    <row r="37" spans="1:19" ht="18" customHeight="1">
      <c r="A37" s="83">
        <v>260201</v>
      </c>
      <c r="B37" s="415" t="s">
        <v>163</v>
      </c>
      <c r="C37" s="434"/>
      <c r="D37" s="127" t="s">
        <v>164</v>
      </c>
      <c r="E37" s="110" t="str">
        <f>IF('A表 アルミ朝顔'!G31="","",'A表 アルミ朝顔'!G31)</f>
        <v/>
      </c>
      <c r="F37" s="114">
        <v>8.6999999999999993</v>
      </c>
      <c r="G37" s="55" t="str">
        <f t="shared" si="0"/>
        <v/>
      </c>
      <c r="I37" s="415" t="s">
        <v>165</v>
      </c>
      <c r="J37" s="416"/>
      <c r="K37" s="125" t="str">
        <f>IF('Ｂ表 シート朝顔'!L49="","",'Ｂ表 シート朝顔'!L49)</f>
        <v/>
      </c>
      <c r="L37" s="128">
        <v>2.2999999999999998</v>
      </c>
      <c r="M37" s="54" t="str">
        <f t="shared" si="1"/>
        <v/>
      </c>
      <c r="N37" s="84">
        <v>282004</v>
      </c>
      <c r="S37" s="101"/>
    </row>
    <row r="38" spans="1:19" ht="18" customHeight="1">
      <c r="A38" s="83">
        <v>260100</v>
      </c>
      <c r="B38" s="415" t="s">
        <v>166</v>
      </c>
      <c r="C38" s="434"/>
      <c r="D38" s="127" t="s">
        <v>167</v>
      </c>
      <c r="E38" s="110" t="str">
        <f>IF('A表 アルミ朝顔'!G32="","",'A表 アルミ朝顔'!G32)</f>
        <v/>
      </c>
      <c r="F38" s="114">
        <v>3.6</v>
      </c>
      <c r="G38" s="55" t="str">
        <f t="shared" si="0"/>
        <v/>
      </c>
      <c r="I38" s="415" t="s">
        <v>168</v>
      </c>
      <c r="J38" s="416"/>
      <c r="K38" s="125" t="str">
        <f>IF('Ｂ表 シート朝顔'!L51="","",'Ｂ表 シート朝顔'!L51)</f>
        <v/>
      </c>
      <c r="L38" s="128">
        <v>4.8</v>
      </c>
      <c r="M38" s="54" t="str">
        <f t="shared" si="1"/>
        <v/>
      </c>
      <c r="N38" s="84">
        <v>282005</v>
      </c>
      <c r="S38" s="101"/>
    </row>
    <row r="39" spans="1:19" ht="18" customHeight="1">
      <c r="A39" s="83">
        <v>260300</v>
      </c>
      <c r="B39" s="417" t="s">
        <v>169</v>
      </c>
      <c r="C39" s="432"/>
      <c r="D39" s="129" t="s">
        <v>170</v>
      </c>
      <c r="E39" s="118" t="str">
        <f>IF('A表 アルミ朝顔'!G33="","",'A表 アルミ朝顔'!G33)</f>
        <v/>
      </c>
      <c r="F39" s="119">
        <v>5</v>
      </c>
      <c r="G39" s="58" t="str">
        <f t="shared" si="0"/>
        <v/>
      </c>
      <c r="I39" s="415" t="s">
        <v>284</v>
      </c>
      <c r="J39" s="416"/>
      <c r="K39" s="125" t="str">
        <f>IF('Ｂ表 シート朝顔'!L53="","",'Ｂ表 シート朝顔'!L53)</f>
        <v/>
      </c>
      <c r="L39" s="128">
        <v>4.8</v>
      </c>
      <c r="M39" s="54" t="str">
        <f t="shared" si="1"/>
        <v/>
      </c>
      <c r="N39" s="84">
        <v>282006</v>
      </c>
      <c r="S39" s="101"/>
    </row>
    <row r="40" spans="1:19" ht="18" customHeight="1">
      <c r="A40" s="83">
        <v>270000</v>
      </c>
      <c r="B40" s="413" t="s">
        <v>171</v>
      </c>
      <c r="C40" s="433"/>
      <c r="D40" s="130" t="s">
        <v>172</v>
      </c>
      <c r="E40" s="97" t="str">
        <f>IF('A表 アルミ朝顔'!G34="","",'A表 アルミ朝顔'!G34)</f>
        <v/>
      </c>
      <c r="F40" s="120">
        <v>12</v>
      </c>
      <c r="G40" s="51" t="str">
        <f t="shared" si="0"/>
        <v/>
      </c>
      <c r="I40" s="415" t="s">
        <v>173</v>
      </c>
      <c r="J40" s="416"/>
      <c r="K40" s="125" t="str">
        <f>IF('Ｂ表 シート朝顔'!L55="","",'Ｂ表 シート朝顔'!L55)</f>
        <v/>
      </c>
      <c r="L40" s="128">
        <v>1.3</v>
      </c>
      <c r="M40" s="54" t="str">
        <f t="shared" si="1"/>
        <v/>
      </c>
      <c r="N40" s="84">
        <v>282007</v>
      </c>
      <c r="S40" s="101"/>
    </row>
    <row r="41" spans="1:19" ht="18" customHeight="1">
      <c r="A41" s="83">
        <v>270001</v>
      </c>
      <c r="B41" s="415" t="s">
        <v>174</v>
      </c>
      <c r="C41" s="434"/>
      <c r="D41" s="131" t="s">
        <v>175</v>
      </c>
      <c r="E41" s="110" t="str">
        <f>IF('A表 アルミ朝顔'!G35="","",'A表 アルミ朝顔'!G35)</f>
        <v/>
      </c>
      <c r="F41" s="114">
        <v>12</v>
      </c>
      <c r="G41" s="55" t="str">
        <f t="shared" si="0"/>
        <v/>
      </c>
      <c r="I41" s="415" t="s">
        <v>176</v>
      </c>
      <c r="J41" s="416"/>
      <c r="K41" s="106" t="str">
        <f>IF('Ｂ表 シート朝顔'!L11="","",'Ｂ表 シート朝顔'!L11)</f>
        <v/>
      </c>
      <c r="L41" s="128">
        <v>3.9</v>
      </c>
      <c r="M41" s="54" t="str">
        <f t="shared" si="1"/>
        <v/>
      </c>
      <c r="N41" s="84">
        <v>282008</v>
      </c>
      <c r="S41" s="101"/>
    </row>
    <row r="42" spans="1:19" ht="18" customHeight="1">
      <c r="A42" s="83">
        <v>270002</v>
      </c>
      <c r="B42" s="415" t="s">
        <v>177</v>
      </c>
      <c r="C42" s="434"/>
      <c r="D42" s="131" t="s">
        <v>178</v>
      </c>
      <c r="E42" s="110" t="str">
        <f>IF('A表 アルミ朝顔'!G36="","",'A表 アルミ朝顔'!G36)</f>
        <v/>
      </c>
      <c r="F42" s="114">
        <v>12</v>
      </c>
      <c r="G42" s="55" t="str">
        <f t="shared" si="0"/>
        <v/>
      </c>
      <c r="I42" s="415" t="s">
        <v>179</v>
      </c>
      <c r="J42" s="416"/>
      <c r="K42" s="106" t="str">
        <f>IF('Ｂ表 シート朝顔'!L14="","",'Ｂ表 シート朝顔'!L14)</f>
        <v/>
      </c>
      <c r="L42" s="128">
        <v>4.5999999999999996</v>
      </c>
      <c r="M42" s="54" t="str">
        <f t="shared" si="1"/>
        <v/>
      </c>
      <c r="N42" s="84">
        <v>282009</v>
      </c>
      <c r="S42" s="101"/>
    </row>
    <row r="43" spans="1:19" ht="18" customHeight="1">
      <c r="A43" s="83">
        <v>270003</v>
      </c>
      <c r="B43" s="415" t="s">
        <v>180</v>
      </c>
      <c r="C43" s="434"/>
      <c r="D43" s="131" t="s">
        <v>181</v>
      </c>
      <c r="E43" s="110" t="str">
        <f>IF('A表 アルミ朝顔'!G37="","",'A表 アルミ朝顔'!G37)</f>
        <v/>
      </c>
      <c r="F43" s="114">
        <v>1.7</v>
      </c>
      <c r="G43" s="55" t="str">
        <f t="shared" si="0"/>
        <v/>
      </c>
      <c r="I43" s="415" t="s">
        <v>182</v>
      </c>
      <c r="J43" s="416"/>
      <c r="K43" s="106" t="str">
        <f>IF('Ｂ表 シート朝顔'!L41="","",'Ｂ表 シート朝顔'!L41)</f>
        <v/>
      </c>
      <c r="L43" s="128">
        <v>6.8</v>
      </c>
      <c r="M43" s="54" t="str">
        <f t="shared" si="1"/>
        <v/>
      </c>
      <c r="N43" s="84">
        <v>282010</v>
      </c>
      <c r="S43" s="101"/>
    </row>
    <row r="44" spans="1:19" ht="18" customHeight="1">
      <c r="A44" s="83">
        <v>270004</v>
      </c>
      <c r="B44" s="415" t="s">
        <v>183</v>
      </c>
      <c r="C44" s="434"/>
      <c r="D44" s="131" t="s">
        <v>184</v>
      </c>
      <c r="E44" s="110" t="str">
        <f>IF('A表 アルミ朝顔'!G38="","",'A表 アルミ朝顔'!G38)</f>
        <v/>
      </c>
      <c r="F44" s="114">
        <v>1.7</v>
      </c>
      <c r="G44" s="55" t="str">
        <f t="shared" si="0"/>
        <v/>
      </c>
      <c r="I44" s="415" t="s">
        <v>185</v>
      </c>
      <c r="J44" s="416"/>
      <c r="K44" s="106" t="str">
        <f>IF('Ｂ表 シート朝顔'!L43="","",'Ｂ表 シート朝顔'!L43)</f>
        <v/>
      </c>
      <c r="L44" s="128">
        <v>8.4</v>
      </c>
      <c r="M44" s="54" t="str">
        <f t="shared" si="1"/>
        <v/>
      </c>
      <c r="N44" s="84">
        <v>282011</v>
      </c>
      <c r="S44" s="101"/>
    </row>
    <row r="45" spans="1:19" ht="18" customHeight="1">
      <c r="A45" s="83">
        <v>270005</v>
      </c>
      <c r="B45" s="415" t="s">
        <v>186</v>
      </c>
      <c r="C45" s="434"/>
      <c r="D45" s="131" t="s">
        <v>187</v>
      </c>
      <c r="E45" s="110" t="str">
        <f>IF('A表 アルミ朝顔'!G39="","",'A表 アルミ朝顔'!G39)</f>
        <v/>
      </c>
      <c r="F45" s="114">
        <v>1.9</v>
      </c>
      <c r="G45" s="55" t="str">
        <f t="shared" si="0"/>
        <v/>
      </c>
      <c r="I45" s="440"/>
      <c r="J45" s="441"/>
      <c r="K45" s="39"/>
      <c r="L45" s="43"/>
      <c r="M45" s="44" t="str">
        <f t="shared" si="1"/>
        <v/>
      </c>
      <c r="S45" s="101"/>
    </row>
    <row r="46" spans="1:19" ht="18" customHeight="1" thickBot="1">
      <c r="A46" s="83">
        <v>270006</v>
      </c>
      <c r="B46" s="415" t="s">
        <v>188</v>
      </c>
      <c r="C46" s="434"/>
      <c r="D46" s="131" t="s">
        <v>189</v>
      </c>
      <c r="E46" s="110" t="str">
        <f>IF('A表 アルミ朝顔'!G40="","",'A表 アルミ朝顔'!G40)</f>
        <v/>
      </c>
      <c r="F46" s="114">
        <v>5.5</v>
      </c>
      <c r="G46" s="55" t="str">
        <f t="shared" si="0"/>
        <v/>
      </c>
      <c r="I46" s="442"/>
      <c r="J46" s="443"/>
      <c r="K46" s="40"/>
      <c r="L46" s="45"/>
      <c r="M46" s="46" t="str">
        <f t="shared" si="1"/>
        <v/>
      </c>
      <c r="S46" s="101"/>
    </row>
    <row r="47" spans="1:19" ht="18" customHeight="1">
      <c r="A47" s="83">
        <v>270007</v>
      </c>
      <c r="B47" s="415" t="s">
        <v>190</v>
      </c>
      <c r="C47" s="434"/>
      <c r="D47" s="131" t="s">
        <v>191</v>
      </c>
      <c r="E47" s="110" t="str">
        <f>IF('A表 アルミ朝顔'!G41="","",'A表 アルミ朝顔'!G41)</f>
        <v/>
      </c>
      <c r="F47" s="114">
        <v>15.5</v>
      </c>
      <c r="G47" s="55" t="str">
        <f t="shared" si="0"/>
        <v/>
      </c>
      <c r="I47" s="132" t="s">
        <v>278</v>
      </c>
      <c r="J47" s="133"/>
      <c r="K47" s="134"/>
      <c r="L47" s="438" t="s">
        <v>192</v>
      </c>
      <c r="M47" s="439"/>
      <c r="S47" s="101"/>
    </row>
    <row r="48" spans="1:19" ht="18" customHeight="1">
      <c r="A48" s="83">
        <v>270008</v>
      </c>
      <c r="B48" s="415" t="s">
        <v>193</v>
      </c>
      <c r="C48" s="434"/>
      <c r="D48" s="131"/>
      <c r="E48" s="110" t="str">
        <f>IF('A表 アルミ朝顔'!G42="","",'A表 アルミ朝顔'!G42)</f>
        <v/>
      </c>
      <c r="F48" s="114">
        <v>3</v>
      </c>
      <c r="G48" s="55" t="str">
        <f t="shared" si="0"/>
        <v/>
      </c>
      <c r="I48" s="135" t="s">
        <v>390</v>
      </c>
      <c r="J48" s="136" t="s">
        <v>194</v>
      </c>
      <c r="K48" s="137" t="str">
        <f>IF('Ｂ表 シート朝顔'!L45="","",'Ｂ表 シート朝顔'!L45)</f>
        <v/>
      </c>
      <c r="L48" s="41"/>
      <c r="M48" s="59" t="s">
        <v>195</v>
      </c>
      <c r="N48" s="384" t="s">
        <v>392</v>
      </c>
      <c r="O48" s="385"/>
      <c r="P48" s="385"/>
      <c r="Q48" s="385"/>
      <c r="S48" s="101"/>
    </row>
    <row r="49" spans="1:19" ht="18" customHeight="1" thickBot="1">
      <c r="A49" s="83">
        <v>270009</v>
      </c>
      <c r="B49" s="415" t="s">
        <v>196</v>
      </c>
      <c r="C49" s="434"/>
      <c r="D49" s="131"/>
      <c r="E49" s="110" t="str">
        <f>IF('A表 アルミ朝顔'!G43="","",'A表 アルミ朝顔'!G43)</f>
        <v/>
      </c>
      <c r="F49" s="114">
        <v>5</v>
      </c>
      <c r="G49" s="55" t="str">
        <f t="shared" si="0"/>
        <v/>
      </c>
      <c r="I49" s="138" t="s">
        <v>391</v>
      </c>
      <c r="J49" s="103" t="s">
        <v>194</v>
      </c>
      <c r="K49" s="139" t="str">
        <f>IF('Ｂ表 シート朝顔'!L46="","",'Ｂ表 シート朝顔'!L46)</f>
        <v/>
      </c>
      <c r="L49" s="42"/>
      <c r="M49" s="60" t="s">
        <v>195</v>
      </c>
      <c r="N49" s="384"/>
      <c r="O49" s="385"/>
      <c r="P49" s="385"/>
      <c r="Q49" s="385"/>
      <c r="S49" s="101"/>
    </row>
    <row r="50" spans="1:19" ht="18" customHeight="1">
      <c r="A50" s="83">
        <v>270010</v>
      </c>
      <c r="B50" s="399" t="s">
        <v>197</v>
      </c>
      <c r="C50" s="400"/>
      <c r="D50" s="140"/>
      <c r="E50" s="118" t="str">
        <f>IF('A表 アルミ朝顔'!G44="","",'A表 アルミ朝顔'!G44)</f>
        <v/>
      </c>
      <c r="F50" s="119">
        <v>8</v>
      </c>
      <c r="G50" s="58" t="str">
        <f t="shared" si="0"/>
        <v/>
      </c>
      <c r="I50" s="435" t="s">
        <v>198</v>
      </c>
      <c r="J50" s="436"/>
      <c r="K50" s="436"/>
      <c r="L50" s="437"/>
      <c r="M50" s="61">
        <f>SUM(G14:G50,M14:M46)</f>
        <v>0</v>
      </c>
      <c r="S50" s="101"/>
    </row>
    <row r="51" spans="1:19" ht="18" customHeight="1">
      <c r="B51" s="141"/>
      <c r="C51" s="141"/>
      <c r="D51" s="83"/>
      <c r="E51" s="142"/>
      <c r="F51" s="143"/>
      <c r="G51" s="63"/>
      <c r="I51" s="144"/>
      <c r="J51" s="144"/>
      <c r="K51" s="144"/>
      <c r="L51" s="144"/>
      <c r="M51" s="64"/>
      <c r="S51" s="101"/>
    </row>
    <row r="52" spans="1:19" ht="13.15" customHeight="1">
      <c r="B52" s="393"/>
      <c r="C52" s="393"/>
      <c r="D52" s="393"/>
      <c r="E52" s="393"/>
      <c r="F52" s="393"/>
      <c r="G52" s="393"/>
      <c r="H52" s="393"/>
      <c r="I52" s="393"/>
      <c r="J52" s="394"/>
      <c r="K52" s="394"/>
      <c r="L52" s="394"/>
      <c r="M52" s="394"/>
    </row>
    <row r="53" spans="1:19" ht="13.15" customHeight="1">
      <c r="B53" s="393"/>
      <c r="C53" s="393"/>
      <c r="D53" s="393"/>
      <c r="E53" s="393"/>
      <c r="F53" s="393"/>
      <c r="G53" s="393"/>
      <c r="H53" s="393"/>
      <c r="I53" s="393"/>
      <c r="J53" s="394"/>
      <c r="K53" s="394"/>
      <c r="L53" s="394"/>
      <c r="M53" s="394"/>
    </row>
    <row r="54" spans="1:19" ht="13.15" customHeight="1">
      <c r="B54" s="393"/>
      <c r="C54" s="393"/>
      <c r="D54" s="393"/>
      <c r="E54" s="393"/>
      <c r="F54" s="393"/>
      <c r="G54" s="393"/>
      <c r="H54" s="393"/>
      <c r="I54" s="393"/>
      <c r="J54" s="394"/>
      <c r="K54" s="394"/>
      <c r="L54" s="394"/>
      <c r="M54" s="394"/>
    </row>
    <row r="55" spans="1:19" ht="18.399999999999999" customHeight="1">
      <c r="B55" s="391"/>
      <c r="C55" s="395"/>
      <c r="D55" s="395"/>
      <c r="E55" s="395"/>
      <c r="F55" s="145"/>
      <c r="G55" s="390"/>
      <c r="H55" s="390"/>
      <c r="I55" s="390"/>
      <c r="J55" s="83"/>
      <c r="K55" s="396"/>
      <c r="L55" s="396"/>
      <c r="M55" s="396"/>
    </row>
    <row r="56" spans="1:19" ht="18.399999999999999" customHeight="1">
      <c r="B56" s="391"/>
      <c r="C56" s="397"/>
      <c r="D56" s="397"/>
      <c r="E56" s="397"/>
      <c r="F56" s="83"/>
      <c r="G56" s="398"/>
      <c r="H56" s="398"/>
      <c r="I56" s="398"/>
      <c r="J56" s="83"/>
      <c r="K56" s="390"/>
      <c r="L56" s="390"/>
      <c r="M56" s="390"/>
      <c r="O56" s="88"/>
    </row>
    <row r="57" spans="1:19" ht="18.399999999999999" customHeight="1">
      <c r="B57" s="391"/>
      <c r="C57" s="387"/>
      <c r="D57" s="387"/>
      <c r="E57" s="387"/>
      <c r="F57" s="388"/>
      <c r="G57" s="388"/>
      <c r="H57" s="392"/>
      <c r="I57" s="392"/>
      <c r="J57" s="390"/>
      <c r="K57" s="83"/>
      <c r="L57" s="386"/>
      <c r="M57" s="386"/>
    </row>
    <row r="58" spans="1:19" ht="18.399999999999999" customHeight="1">
      <c r="B58" s="391"/>
      <c r="C58" s="387"/>
      <c r="D58" s="387"/>
      <c r="E58" s="387"/>
      <c r="F58" s="388"/>
      <c r="G58" s="388"/>
      <c r="H58" s="389"/>
      <c r="I58" s="389"/>
      <c r="J58" s="390"/>
      <c r="K58" s="83"/>
      <c r="L58" s="390"/>
      <c r="M58" s="390"/>
    </row>
    <row r="59" spans="1:19" ht="60" customHeight="1">
      <c r="B59" s="147"/>
      <c r="C59" s="397"/>
      <c r="D59" s="397"/>
      <c r="E59" s="397"/>
      <c r="F59" s="397"/>
      <c r="G59" s="397"/>
      <c r="H59" s="397"/>
      <c r="I59" s="397"/>
      <c r="J59" s="397"/>
      <c r="K59" s="397"/>
      <c r="L59" s="397"/>
      <c r="M59" s="397"/>
    </row>
    <row r="60" spans="1:19" ht="12" customHeight="1">
      <c r="B60" s="90"/>
      <c r="C60" s="90"/>
      <c r="D60" s="90"/>
      <c r="E60" s="90"/>
      <c r="F60" s="90"/>
      <c r="G60" s="90"/>
      <c r="H60" s="90"/>
      <c r="I60" s="90"/>
      <c r="J60" s="90"/>
    </row>
    <row r="61" spans="1:19" ht="18" customHeight="1">
      <c r="B61" s="141"/>
      <c r="C61" s="141"/>
      <c r="D61" s="83"/>
      <c r="E61" s="423"/>
      <c r="F61" s="423"/>
      <c r="G61" s="402"/>
      <c r="H61" s="402"/>
      <c r="I61" s="402"/>
      <c r="J61" s="402"/>
      <c r="K61" s="402"/>
      <c r="L61" s="402"/>
      <c r="M61" s="402"/>
      <c r="S61" s="101"/>
    </row>
    <row r="62" spans="1:19" ht="22.5" customHeight="1">
      <c r="C62" s="83"/>
      <c r="D62" s="83"/>
      <c r="E62" s="94"/>
      <c r="F62" s="94"/>
      <c r="G62" s="421"/>
      <c r="H62" s="422"/>
      <c r="I62" s="148"/>
      <c r="J62" s="148"/>
      <c r="K62" s="148"/>
      <c r="L62" s="148"/>
      <c r="M62" s="148"/>
    </row>
    <row r="63" spans="1:19" ht="15" customHeight="1">
      <c r="C63" s="83"/>
      <c r="D63" s="146"/>
      <c r="E63" s="146"/>
      <c r="F63" s="146"/>
      <c r="G63" s="401"/>
      <c r="H63" s="401"/>
      <c r="I63" s="149"/>
    </row>
    <row r="64" spans="1:19">
      <c r="C64" s="83"/>
      <c r="D64" s="146"/>
      <c r="E64" s="146"/>
      <c r="F64" s="146"/>
      <c r="G64" s="401"/>
      <c r="H64" s="401"/>
      <c r="I64" s="149"/>
    </row>
    <row r="65" spans="3:14">
      <c r="C65" s="83"/>
      <c r="D65" s="146"/>
      <c r="E65" s="146"/>
      <c r="F65" s="146"/>
      <c r="G65" s="401"/>
      <c r="H65" s="401"/>
      <c r="I65" s="149"/>
    </row>
    <row r="66" spans="3:14">
      <c r="E66" s="146"/>
      <c r="F66" s="146"/>
      <c r="G66" s="401"/>
      <c r="H66" s="401"/>
      <c r="I66" s="149"/>
    </row>
    <row r="67" spans="3:14">
      <c r="E67" s="146"/>
      <c r="F67" s="146"/>
      <c r="G67" s="401"/>
      <c r="H67" s="401"/>
      <c r="I67" s="149"/>
    </row>
    <row r="68" spans="3:14">
      <c r="E68" s="146"/>
      <c r="F68" s="146"/>
      <c r="G68" s="401"/>
      <c r="H68" s="401"/>
      <c r="I68" s="149"/>
    </row>
    <row r="69" spans="3:14">
      <c r="E69" s="146"/>
      <c r="F69" s="146"/>
      <c r="G69" s="401"/>
      <c r="H69" s="401"/>
      <c r="I69" s="149"/>
    </row>
    <row r="70" spans="3:14">
      <c r="E70" s="146"/>
      <c r="F70" s="146"/>
      <c r="G70" s="401"/>
      <c r="H70" s="401"/>
      <c r="I70" s="149"/>
    </row>
    <row r="71" spans="3:14">
      <c r="E71" s="146"/>
      <c r="F71" s="146"/>
      <c r="G71" s="401"/>
      <c r="H71" s="401"/>
      <c r="I71" s="149"/>
    </row>
    <row r="72" spans="3:14">
      <c r="E72" s="146"/>
      <c r="F72" s="146"/>
      <c r="G72" s="401"/>
      <c r="H72" s="401"/>
      <c r="I72" s="149"/>
      <c r="N72" s="150"/>
    </row>
    <row r="73" spans="3:14">
      <c r="E73" s="146"/>
      <c r="F73" s="146"/>
      <c r="G73" s="401"/>
      <c r="H73" s="401"/>
      <c r="I73" s="149"/>
      <c r="N73" s="150"/>
    </row>
    <row r="74" spans="3:14">
      <c r="E74" s="146"/>
      <c r="F74" s="146"/>
      <c r="G74" s="401"/>
      <c r="H74" s="401"/>
      <c r="I74" s="149"/>
    </row>
    <row r="75" spans="3:14">
      <c r="E75" s="146"/>
      <c r="F75" s="146"/>
      <c r="G75" s="145"/>
      <c r="I75" s="149"/>
    </row>
    <row r="76" spans="3:14">
      <c r="E76" s="146"/>
      <c r="F76" s="146"/>
      <c r="G76" s="145"/>
      <c r="I76" s="149"/>
    </row>
    <row r="77" spans="3:14">
      <c r="E77" s="146"/>
      <c r="F77" s="146"/>
      <c r="G77" s="145"/>
      <c r="I77" s="149"/>
    </row>
    <row r="78" spans="3:14">
      <c r="I78" s="149"/>
      <c r="K78" s="390"/>
      <c r="L78" s="390"/>
      <c r="M78" s="151"/>
    </row>
    <row r="79" spans="3:14">
      <c r="I79" s="149"/>
    </row>
  </sheetData>
  <sheetProtection algorithmName="SHA-512" hashValue="Qnfe2goWPlbrWJtAib2ohIL/tABfTTOVUWfok6aBYhBohis9Fyppy4j+Qy9/hcfsesnz/MApCmSV/lOuxTZyRw==" saltValue="aj55r6s2XkRNbICLpH0wyw==" spinCount="100000" sheet="1" formatCells="0" formatColumns="0" formatRows="0"/>
  <protectedRanges>
    <protectedRange sqref="F57" name="範囲1"/>
    <protectedRange sqref="F58" name="範囲1_1"/>
    <protectedRange sqref="G6" name="範囲1_2"/>
    <protectedRange sqref="G7:G10" name="範囲1_1_1"/>
  </protectedRanges>
  <dataConsolidate/>
  <mergeCells count="136">
    <mergeCell ref="B49:C49"/>
    <mergeCell ref="I45:J45"/>
    <mergeCell ref="I46:J46"/>
    <mergeCell ref="B8:B11"/>
    <mergeCell ref="C9:M9"/>
    <mergeCell ref="C10:M10"/>
    <mergeCell ref="C11:I11"/>
    <mergeCell ref="J11:M11"/>
    <mergeCell ref="C4:F4"/>
    <mergeCell ref="G4:H4"/>
    <mergeCell ref="B5:B6"/>
    <mergeCell ref="C5:F5"/>
    <mergeCell ref="G5:H5"/>
    <mergeCell ref="C6:F6"/>
    <mergeCell ref="G6:H6"/>
    <mergeCell ref="C7:F7"/>
    <mergeCell ref="G7:H7"/>
    <mergeCell ref="L7:M7"/>
    <mergeCell ref="C8:M8"/>
    <mergeCell ref="B40:C40"/>
    <mergeCell ref="B41:C41"/>
    <mergeCell ref="B42:C42"/>
    <mergeCell ref="B43:C43"/>
    <mergeCell ref="B44:C44"/>
    <mergeCell ref="B45:C45"/>
    <mergeCell ref="B46:C46"/>
    <mergeCell ref="B47:C47"/>
    <mergeCell ref="L47:M47"/>
    <mergeCell ref="B39:C39"/>
    <mergeCell ref="B28:C28"/>
    <mergeCell ref="B29:C29"/>
    <mergeCell ref="B30:C30"/>
    <mergeCell ref="B31:C31"/>
    <mergeCell ref="B32:C32"/>
    <mergeCell ref="B33:C33"/>
    <mergeCell ref="B34:C34"/>
    <mergeCell ref="B35:C35"/>
    <mergeCell ref="B36:C36"/>
    <mergeCell ref="B37:C37"/>
    <mergeCell ref="B38:C38"/>
    <mergeCell ref="B13:C13"/>
    <mergeCell ref="B14:C14"/>
    <mergeCell ref="B15:C15"/>
    <mergeCell ref="B27:C27"/>
    <mergeCell ref="B16:C16"/>
    <mergeCell ref="B17:C17"/>
    <mergeCell ref="B18:C18"/>
    <mergeCell ref="B19:C19"/>
    <mergeCell ref="B20:C20"/>
    <mergeCell ref="B21:C21"/>
    <mergeCell ref="B22:C22"/>
    <mergeCell ref="B23:C23"/>
    <mergeCell ref="B24:C24"/>
    <mergeCell ref="B25:C25"/>
    <mergeCell ref="B26:C26"/>
    <mergeCell ref="I13:J13"/>
    <mergeCell ref="I14:J14"/>
    <mergeCell ref="I15:J15"/>
    <mergeCell ref="I16:J16"/>
    <mergeCell ref="I17:J17"/>
    <mergeCell ref="G62:H62"/>
    <mergeCell ref="E61:F61"/>
    <mergeCell ref="G63:H63"/>
    <mergeCell ref="G64:H64"/>
    <mergeCell ref="I32:J32"/>
    <mergeCell ref="I33:J33"/>
    <mergeCell ref="I34:J34"/>
    <mergeCell ref="I35:J35"/>
    <mergeCell ref="I36:J36"/>
    <mergeCell ref="I37:J37"/>
    <mergeCell ref="I38:J38"/>
    <mergeCell ref="I39:J39"/>
    <mergeCell ref="I40:J40"/>
    <mergeCell ref="I41:J41"/>
    <mergeCell ref="I42:J42"/>
    <mergeCell ref="I43:J43"/>
    <mergeCell ref="I44:J44"/>
    <mergeCell ref="I50:L50"/>
    <mergeCell ref="G65:H65"/>
    <mergeCell ref="G61:M61"/>
    <mergeCell ref="B1:I3"/>
    <mergeCell ref="J1:M1"/>
    <mergeCell ref="J2:M2"/>
    <mergeCell ref="J3:M3"/>
    <mergeCell ref="K4:M4"/>
    <mergeCell ref="K5:M5"/>
    <mergeCell ref="J6:J7"/>
    <mergeCell ref="C59:M59"/>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G71:H71"/>
    <mergeCell ref="G72:H72"/>
    <mergeCell ref="G73:H73"/>
    <mergeCell ref="G74:H74"/>
    <mergeCell ref="K78:L78"/>
    <mergeCell ref="G66:H66"/>
    <mergeCell ref="G67:H67"/>
    <mergeCell ref="G68:H68"/>
    <mergeCell ref="G69:H69"/>
    <mergeCell ref="G70:H70"/>
    <mergeCell ref="N48:Q49"/>
    <mergeCell ref="L57:M57"/>
    <mergeCell ref="C58:E58"/>
    <mergeCell ref="F58:G58"/>
    <mergeCell ref="H58:I58"/>
    <mergeCell ref="L58:M58"/>
    <mergeCell ref="B57:B58"/>
    <mergeCell ref="C57:E57"/>
    <mergeCell ref="F57:G57"/>
    <mergeCell ref="H57:I57"/>
    <mergeCell ref="J57:J58"/>
    <mergeCell ref="B52:I54"/>
    <mergeCell ref="J52:M52"/>
    <mergeCell ref="J53:M53"/>
    <mergeCell ref="J54:M54"/>
    <mergeCell ref="B55:B56"/>
    <mergeCell ref="C55:E55"/>
    <mergeCell ref="G55:I55"/>
    <mergeCell ref="K55:M55"/>
    <mergeCell ref="C56:E56"/>
    <mergeCell ref="G56:I56"/>
    <mergeCell ref="K56:M56"/>
    <mergeCell ref="B50:C50"/>
    <mergeCell ref="B48:C48"/>
  </mergeCells>
  <phoneticPr fontId="3"/>
  <conditionalFormatting sqref="J11:M11">
    <cfRule type="containsText" dxfId="0" priority="1" operator="containsText" text="要">
      <formula>NOT(ISERROR(SEARCH("要",J11)))</formula>
    </cfRule>
  </conditionalFormatting>
  <pageMargins left="0.51181102362204722" right="0.39370078740157483" top="0.47244094488188981" bottom="0.39370078740157483" header="0.31496062992125984" footer="0.31496062992125984"/>
  <pageSetup paperSize="9" scale="60" firstPageNumber="4294963191" orientation="landscape" r:id="rId1"/>
  <headerFooter>
    <oddFooter>&amp;R様式No.機材－Ｆ０５０（第４版）</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70F98CC9-AFB4-42EF-8A64-E1B25B7B9B1B}">
          <x14:formula1>
            <xm:f>センター一覧表!$B$4:$B$26</xm:f>
          </x14:formula1>
          <xm:sqref>J2:M2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E09F0-E626-4CB6-9DE6-631BD95BD488}">
  <sheetPr>
    <pageSetUpPr fitToPage="1"/>
  </sheetPr>
  <dimension ref="A1:G34"/>
  <sheetViews>
    <sheetView workbookViewId="0">
      <pane xSplit="2" ySplit="3" topLeftCell="C4" activePane="bottomRight" state="frozen"/>
      <selection activeCell="B26" sqref="B26:D26"/>
      <selection pane="topRight" activeCell="B26" sqref="B26:D26"/>
      <selection pane="bottomLeft" activeCell="B26" sqref="B26:D26"/>
      <selection pane="bottomRight" activeCell="B3" sqref="B3"/>
    </sheetView>
  </sheetViews>
  <sheetFormatPr defaultColWidth="8.75" defaultRowHeight="19.5"/>
  <cols>
    <col min="1" max="1" width="7.5" style="3" customWidth="1"/>
    <col min="2" max="2" width="23.125" style="1" customWidth="1"/>
    <col min="3" max="3" width="17.625" style="2" customWidth="1"/>
    <col min="4" max="4" width="79.25" style="3" customWidth="1"/>
    <col min="5" max="7" width="29.25" style="2" customWidth="1"/>
    <col min="8" max="16384" width="8.75" style="3"/>
  </cols>
  <sheetData>
    <row r="1" spans="2:7" ht="22.9" customHeight="1">
      <c r="D1" s="483" t="s">
        <v>199</v>
      </c>
    </row>
    <row r="2" spans="2:7" ht="22.9" customHeight="1">
      <c r="D2" s="484"/>
    </row>
    <row r="3" spans="2:7" s="2" customFormat="1" ht="22.9" customHeight="1">
      <c r="B3" s="4" t="s">
        <v>200</v>
      </c>
      <c r="C3" s="4" t="s">
        <v>201</v>
      </c>
      <c r="D3" s="4" t="s">
        <v>202</v>
      </c>
      <c r="E3" s="4" t="s">
        <v>203</v>
      </c>
      <c r="F3" s="4" t="s">
        <v>204</v>
      </c>
      <c r="G3" s="5" t="s">
        <v>205</v>
      </c>
    </row>
    <row r="4" spans="2:7" ht="22.9" customHeight="1">
      <c r="B4" s="6" t="s">
        <v>96</v>
      </c>
      <c r="C4" s="6" t="s">
        <v>206</v>
      </c>
      <c r="D4" s="7" t="s">
        <v>207</v>
      </c>
      <c r="E4" s="6" t="s">
        <v>208</v>
      </c>
      <c r="F4" s="6" t="s">
        <v>209</v>
      </c>
      <c r="G4" s="8" t="s">
        <v>210</v>
      </c>
    </row>
    <row r="5" spans="2:7" ht="22.9" customHeight="1">
      <c r="B5" s="9" t="s">
        <v>211</v>
      </c>
      <c r="C5" s="9" t="s">
        <v>212</v>
      </c>
      <c r="D5" s="10" t="s">
        <v>213</v>
      </c>
      <c r="E5" s="9" t="s">
        <v>214</v>
      </c>
      <c r="F5" s="9" t="s">
        <v>215</v>
      </c>
      <c r="G5" s="11" t="s">
        <v>216</v>
      </c>
    </row>
    <row r="6" spans="2:7" ht="22.9" customHeight="1">
      <c r="B6" s="9" t="s">
        <v>217</v>
      </c>
      <c r="C6" s="9" t="s">
        <v>218</v>
      </c>
      <c r="D6" s="10" t="s">
        <v>219</v>
      </c>
      <c r="E6" s="9" t="s">
        <v>220</v>
      </c>
      <c r="F6" s="9" t="s">
        <v>221</v>
      </c>
      <c r="G6" s="11" t="s">
        <v>216</v>
      </c>
    </row>
    <row r="7" spans="2:7" ht="22.9" customHeight="1">
      <c r="B7" s="9" t="s">
        <v>222</v>
      </c>
      <c r="C7" s="9" t="s">
        <v>223</v>
      </c>
      <c r="D7" s="10" t="s">
        <v>224</v>
      </c>
      <c r="E7" s="9" t="s">
        <v>225</v>
      </c>
      <c r="F7" s="9" t="s">
        <v>226</v>
      </c>
      <c r="G7" s="11" t="s">
        <v>216</v>
      </c>
    </row>
    <row r="8" spans="2:7" ht="22.9" customHeight="1">
      <c r="B8" s="9" t="s">
        <v>227</v>
      </c>
      <c r="C8" s="9" t="s">
        <v>228</v>
      </c>
      <c r="D8" s="10" t="s">
        <v>229</v>
      </c>
      <c r="E8" s="9" t="s">
        <v>230</v>
      </c>
      <c r="F8" s="9" t="s">
        <v>231</v>
      </c>
      <c r="G8" s="11" t="s">
        <v>216</v>
      </c>
    </row>
    <row r="9" spans="2:7" ht="22.9" customHeight="1">
      <c r="B9" s="9" t="s">
        <v>233</v>
      </c>
      <c r="C9" s="9" t="s">
        <v>234</v>
      </c>
      <c r="D9" s="10" t="s">
        <v>353</v>
      </c>
      <c r="E9" s="9" t="s">
        <v>235</v>
      </c>
      <c r="F9" s="9" t="s">
        <v>236</v>
      </c>
      <c r="G9" s="11" t="s">
        <v>232</v>
      </c>
    </row>
    <row r="10" spans="2:7" ht="22.9" customHeight="1">
      <c r="B10" s="9" t="s">
        <v>359</v>
      </c>
      <c r="C10" s="9" t="s">
        <v>360</v>
      </c>
      <c r="D10" s="10" t="s">
        <v>361</v>
      </c>
      <c r="E10" s="9" t="s">
        <v>362</v>
      </c>
      <c r="F10" s="9" t="s">
        <v>363</v>
      </c>
      <c r="G10" s="11" t="s">
        <v>232</v>
      </c>
    </row>
    <row r="11" spans="2:7" ht="22.9" customHeight="1">
      <c r="B11" s="9" t="s">
        <v>433</v>
      </c>
      <c r="C11" s="9" t="s">
        <v>434</v>
      </c>
      <c r="D11" s="10" t="s">
        <v>435</v>
      </c>
      <c r="E11" s="9" t="s">
        <v>436</v>
      </c>
      <c r="F11" s="9" t="s">
        <v>437</v>
      </c>
      <c r="G11" s="11" t="s">
        <v>232</v>
      </c>
    </row>
    <row r="12" spans="2:7" ht="22.9" customHeight="1">
      <c r="B12" s="9" t="s">
        <v>438</v>
      </c>
      <c r="C12" s="9" t="s">
        <v>439</v>
      </c>
      <c r="D12" s="10" t="s">
        <v>440</v>
      </c>
      <c r="E12" s="9" t="s">
        <v>441</v>
      </c>
      <c r="F12" s="9" t="s">
        <v>442</v>
      </c>
      <c r="G12" s="11" t="s">
        <v>216</v>
      </c>
    </row>
    <row r="13" spans="2:7" ht="22.9" customHeight="1">
      <c r="B13" s="9" t="s">
        <v>443</v>
      </c>
      <c r="C13" s="9" t="s">
        <v>444</v>
      </c>
      <c r="D13" s="10" t="s">
        <v>445</v>
      </c>
      <c r="E13" s="9" t="s">
        <v>446</v>
      </c>
      <c r="F13" s="9" t="s">
        <v>447</v>
      </c>
      <c r="G13" s="11" t="s">
        <v>216</v>
      </c>
    </row>
    <row r="14" spans="2:7" ht="22.9" customHeight="1">
      <c r="B14" s="9" t="s">
        <v>448</v>
      </c>
      <c r="C14" s="9" t="s">
        <v>449</v>
      </c>
      <c r="D14" s="10" t="s">
        <v>450</v>
      </c>
      <c r="E14" s="9" t="s">
        <v>451</v>
      </c>
      <c r="F14" s="9" t="s">
        <v>452</v>
      </c>
      <c r="G14" s="11" t="s">
        <v>232</v>
      </c>
    </row>
    <row r="15" spans="2:7" ht="22.9" customHeight="1">
      <c r="B15" s="9" t="s">
        <v>453</v>
      </c>
      <c r="C15" s="9" t="s">
        <v>454</v>
      </c>
      <c r="D15" s="10" t="s">
        <v>455</v>
      </c>
      <c r="E15" s="9" t="s">
        <v>456</v>
      </c>
      <c r="F15" s="9" t="s">
        <v>457</v>
      </c>
      <c r="G15" s="11" t="s">
        <v>216</v>
      </c>
    </row>
    <row r="16" spans="2:7" ht="22.9" customHeight="1">
      <c r="B16" s="9" t="s">
        <v>458</v>
      </c>
      <c r="C16" s="9" t="s">
        <v>237</v>
      </c>
      <c r="D16" s="10" t="s">
        <v>459</v>
      </c>
      <c r="E16" s="9" t="s">
        <v>460</v>
      </c>
      <c r="F16" s="9" t="s">
        <v>461</v>
      </c>
      <c r="G16" s="11" t="s">
        <v>216</v>
      </c>
    </row>
    <row r="17" spans="1:7" ht="22.9" customHeight="1">
      <c r="B17" s="9" t="s">
        <v>462</v>
      </c>
      <c r="C17" s="9" t="s">
        <v>463</v>
      </c>
      <c r="D17" s="10" t="s">
        <v>464</v>
      </c>
      <c r="E17" s="9" t="s">
        <v>465</v>
      </c>
      <c r="F17" s="9" t="s">
        <v>466</v>
      </c>
      <c r="G17" s="11" t="s">
        <v>216</v>
      </c>
    </row>
    <row r="18" spans="1:7" ht="22.9" customHeight="1">
      <c r="B18" s="9" t="s">
        <v>467</v>
      </c>
      <c r="C18" s="9" t="s">
        <v>468</v>
      </c>
      <c r="D18" s="10" t="s">
        <v>469</v>
      </c>
      <c r="E18" s="9" t="s">
        <v>470</v>
      </c>
      <c r="F18" s="9" t="s">
        <v>471</v>
      </c>
      <c r="G18" s="11" t="s">
        <v>232</v>
      </c>
    </row>
    <row r="19" spans="1:7" ht="22.9" customHeight="1">
      <c r="B19" s="9" t="s">
        <v>354</v>
      </c>
      <c r="C19" s="9" t="s">
        <v>355</v>
      </c>
      <c r="D19" s="10" t="s">
        <v>356</v>
      </c>
      <c r="E19" s="9" t="s">
        <v>357</v>
      </c>
      <c r="F19" s="9" t="s">
        <v>358</v>
      </c>
      <c r="G19" s="11" t="s">
        <v>232</v>
      </c>
    </row>
    <row r="20" spans="1:7" ht="22.9" customHeight="1">
      <c r="B20" s="9" t="s">
        <v>472</v>
      </c>
      <c r="C20" s="9" t="s">
        <v>473</v>
      </c>
      <c r="D20" s="10" t="s">
        <v>474</v>
      </c>
      <c r="E20" s="9" t="s">
        <v>475</v>
      </c>
      <c r="F20" s="9" t="s">
        <v>476</v>
      </c>
      <c r="G20" s="11" t="s">
        <v>216</v>
      </c>
    </row>
    <row r="21" spans="1:7" ht="22.9" customHeight="1">
      <c r="B21" s="9" t="s">
        <v>477</v>
      </c>
      <c r="C21" s="9" t="s">
        <v>478</v>
      </c>
      <c r="D21" s="10" t="s">
        <v>479</v>
      </c>
      <c r="E21" s="9" t="s">
        <v>480</v>
      </c>
      <c r="F21" s="9" t="s">
        <v>481</v>
      </c>
      <c r="G21" s="11" t="s">
        <v>216</v>
      </c>
    </row>
    <row r="22" spans="1:7" ht="22.9" customHeight="1">
      <c r="B22" s="9" t="s">
        <v>482</v>
      </c>
      <c r="C22" s="9" t="s">
        <v>483</v>
      </c>
      <c r="D22" s="10" t="s">
        <v>484</v>
      </c>
      <c r="E22" s="9" t="s">
        <v>485</v>
      </c>
      <c r="F22" s="9" t="s">
        <v>486</v>
      </c>
      <c r="G22" s="11" t="s">
        <v>216</v>
      </c>
    </row>
    <row r="23" spans="1:7" ht="22.9" customHeight="1">
      <c r="B23" s="9" t="s">
        <v>487</v>
      </c>
      <c r="C23" s="9" t="s">
        <v>488</v>
      </c>
      <c r="D23" s="10" t="s">
        <v>489</v>
      </c>
      <c r="E23" s="9" t="s">
        <v>490</v>
      </c>
      <c r="F23" s="9" t="s">
        <v>491</v>
      </c>
      <c r="G23" s="11" t="s">
        <v>216</v>
      </c>
    </row>
    <row r="24" spans="1:7" ht="22.9" customHeight="1">
      <c r="B24" s="9" t="s">
        <v>492</v>
      </c>
      <c r="C24" s="9" t="s">
        <v>493</v>
      </c>
      <c r="D24" s="10" t="s">
        <v>494</v>
      </c>
      <c r="E24" s="9" t="s">
        <v>495</v>
      </c>
      <c r="F24" s="9" t="s">
        <v>496</v>
      </c>
      <c r="G24" s="11" t="s">
        <v>232</v>
      </c>
    </row>
    <row r="25" spans="1:7" ht="22.9" customHeight="1">
      <c r="B25" s="12" t="s">
        <v>238</v>
      </c>
      <c r="C25" s="12" t="s">
        <v>239</v>
      </c>
      <c r="D25" s="13" t="s">
        <v>497</v>
      </c>
      <c r="E25" s="12" t="s">
        <v>240</v>
      </c>
      <c r="F25" s="12" t="s">
        <v>267</v>
      </c>
      <c r="G25" s="11" t="s">
        <v>232</v>
      </c>
    </row>
    <row r="26" spans="1:7" ht="22.9" customHeight="1">
      <c r="B26" s="12" t="s">
        <v>498</v>
      </c>
      <c r="C26" s="12" t="s">
        <v>499</v>
      </c>
      <c r="D26" s="13" t="s">
        <v>500</v>
      </c>
      <c r="E26" s="12" t="s">
        <v>501</v>
      </c>
      <c r="F26" s="12" t="s">
        <v>502</v>
      </c>
      <c r="G26" s="11" t="s">
        <v>232</v>
      </c>
    </row>
    <row r="27" spans="1:7" ht="22.9" customHeight="1">
      <c r="B27" s="14" t="s">
        <v>338</v>
      </c>
      <c r="C27" s="14" t="s">
        <v>241</v>
      </c>
      <c r="D27" s="15" t="s">
        <v>242</v>
      </c>
      <c r="E27" s="14" t="s">
        <v>243</v>
      </c>
      <c r="F27" s="14" t="s">
        <v>244</v>
      </c>
      <c r="G27" s="11" t="s">
        <v>216</v>
      </c>
    </row>
    <row r="28" spans="1:7" ht="22.9" customHeight="1">
      <c r="A28" s="16"/>
      <c r="B28" s="4" t="s">
        <v>245</v>
      </c>
      <c r="C28" s="17" t="s">
        <v>246</v>
      </c>
      <c r="D28" s="18" t="s">
        <v>247</v>
      </c>
      <c r="E28" s="17" t="s">
        <v>248</v>
      </c>
      <c r="F28" s="17" t="s">
        <v>249</v>
      </c>
      <c r="G28" s="5" t="s">
        <v>232</v>
      </c>
    </row>
    <row r="29" spans="1:7" ht="22.9" customHeight="1">
      <c r="B29" s="19" t="s">
        <v>250</v>
      </c>
      <c r="C29" s="20" t="s">
        <v>251</v>
      </c>
      <c r="D29" s="13" t="s">
        <v>252</v>
      </c>
      <c r="E29" s="20" t="s">
        <v>253</v>
      </c>
      <c r="F29" s="20" t="s">
        <v>254</v>
      </c>
      <c r="G29" s="21" t="s">
        <v>232</v>
      </c>
    </row>
    <row r="30" spans="1:7" ht="22.9" customHeight="1">
      <c r="B30" s="9" t="s">
        <v>255</v>
      </c>
      <c r="C30" s="11" t="s">
        <v>349</v>
      </c>
      <c r="D30" s="10" t="s">
        <v>350</v>
      </c>
      <c r="E30" s="11" t="s">
        <v>351</v>
      </c>
      <c r="F30" s="11" t="s">
        <v>352</v>
      </c>
      <c r="G30" s="21" t="s">
        <v>232</v>
      </c>
    </row>
    <row r="31" spans="1:7" ht="22.9" customHeight="1">
      <c r="B31" s="22" t="s">
        <v>256</v>
      </c>
      <c r="C31" s="23" t="s">
        <v>257</v>
      </c>
      <c r="D31" s="24" t="s">
        <v>258</v>
      </c>
      <c r="E31" s="23" t="s">
        <v>259</v>
      </c>
      <c r="F31" s="23" t="s">
        <v>260</v>
      </c>
      <c r="G31" s="21" t="s">
        <v>232</v>
      </c>
    </row>
    <row r="32" spans="1:7" ht="22.9" customHeight="1">
      <c r="B32" s="12" t="s">
        <v>261</v>
      </c>
      <c r="C32" s="20" t="s">
        <v>246</v>
      </c>
      <c r="D32" s="13" t="s">
        <v>247</v>
      </c>
      <c r="E32" s="20" t="s">
        <v>248</v>
      </c>
      <c r="F32" s="20" t="s">
        <v>249</v>
      </c>
      <c r="G32" s="25" t="s">
        <v>232</v>
      </c>
    </row>
    <row r="33" spans="2:7" ht="22.9" customHeight="1">
      <c r="B33" s="9" t="s">
        <v>262</v>
      </c>
      <c r="C33" s="11" t="s">
        <v>251</v>
      </c>
      <c r="D33" s="10" t="s">
        <v>263</v>
      </c>
      <c r="E33" s="11" t="s">
        <v>264</v>
      </c>
      <c r="F33" s="11" t="s">
        <v>254</v>
      </c>
      <c r="G33" s="26" t="s">
        <v>232</v>
      </c>
    </row>
    <row r="34" spans="2:7" ht="22.9" customHeight="1">
      <c r="B34" s="14" t="s">
        <v>265</v>
      </c>
      <c r="C34" s="27" t="s">
        <v>239</v>
      </c>
      <c r="D34" s="15" t="s">
        <v>266</v>
      </c>
      <c r="E34" s="27" t="s">
        <v>240</v>
      </c>
      <c r="F34" s="27" t="s">
        <v>267</v>
      </c>
      <c r="G34" s="28" t="s">
        <v>232</v>
      </c>
    </row>
  </sheetData>
  <mergeCells count="1">
    <mergeCell ref="D1:D2"/>
  </mergeCells>
  <phoneticPr fontId="3"/>
  <pageMargins left="0.70866141732283472" right="0.70866141732283472"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A表 アルミ朝顔</vt:lpstr>
      <vt:lpstr>Ｂ表 シート朝顔</vt:lpstr>
      <vt:lpstr>アサガオ発注書(割出表反映)</vt:lpstr>
      <vt:lpstr>センター一覧表</vt:lpstr>
      <vt:lpstr>'Ｂ表 シート朝顔'!Print_Area</vt:lpstr>
      <vt:lpstr>'アサガオ発注書(割出表反映)'!Print_Area</vt:lpstr>
      <vt:lpstr>'Ｂ表 シート朝顔'!Print_Titles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政美</dc:creator>
  <cp:lastModifiedBy>北野　美香</cp:lastModifiedBy>
  <cp:lastPrinted>2024-03-18T01:20:52Z</cp:lastPrinted>
  <dcterms:created xsi:type="dcterms:W3CDTF">2023-04-07T07:07:34Z</dcterms:created>
  <dcterms:modified xsi:type="dcterms:W3CDTF">2024-08-21T05:50:53Z</dcterms:modified>
</cp:coreProperties>
</file>